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roddev01/Downloads/"/>
    </mc:Choice>
  </mc:AlternateContent>
  <xr:revisionPtr revIDLastSave="0" documentId="13_ncr:1_{718AB9F0-9BC6-9741-B6EC-838D2910362B}" xr6:coauthVersionLast="36" xr6:coauthVersionMax="36" xr10:uidLastSave="{00000000-0000-0000-0000-000000000000}"/>
  <bookViews>
    <workbookView xWindow="0" yWindow="500" windowWidth="28800" windowHeight="16660" activeTab="3" xr2:uid="{00000000-000D-0000-FFFF-FFFF00000000}"/>
  </bookViews>
  <sheets>
    <sheet name="P1" sheetId="1" r:id="rId1"/>
    <sheet name="P2" sheetId="2" r:id="rId2"/>
    <sheet name="P3" sheetId="3" r:id="rId3"/>
    <sheet name="Total Q" sheetId="4" r:id="rId4"/>
  </sheets>
  <calcPr calcId="181029"/>
</workbook>
</file>

<file path=xl/calcChain.xml><?xml version="1.0" encoding="utf-8"?>
<calcChain xmlns="http://schemas.openxmlformats.org/spreadsheetml/2006/main">
  <c r="B33" i="4" l="1"/>
  <c r="I33" i="3"/>
  <c r="H33" i="3"/>
  <c r="G33" i="3"/>
  <c r="F33" i="3"/>
  <c r="E33" i="3"/>
  <c r="D33" i="3"/>
  <c r="B33" i="3"/>
  <c r="K32" i="3"/>
  <c r="J32" i="3"/>
  <c r="C32" i="3"/>
  <c r="K31" i="3"/>
  <c r="J31" i="3"/>
  <c r="F31" i="4" s="1"/>
  <c r="C31" i="3"/>
  <c r="M30" i="3"/>
  <c r="N30" i="3" s="1"/>
  <c r="J30" i="3"/>
  <c r="F30" i="4" s="1"/>
  <c r="C30" i="3"/>
  <c r="K30" i="3" s="1"/>
  <c r="J29" i="3"/>
  <c r="M29" i="3" s="1"/>
  <c r="N29" i="3" s="1"/>
  <c r="C29" i="3"/>
  <c r="K29" i="3" s="1"/>
  <c r="K28" i="3"/>
  <c r="J28" i="3"/>
  <c r="C28" i="3"/>
  <c r="K27" i="3"/>
  <c r="J27" i="3"/>
  <c r="F27" i="4" s="1"/>
  <c r="C27" i="3"/>
  <c r="M26" i="3"/>
  <c r="N26" i="3" s="1"/>
  <c r="J26" i="3"/>
  <c r="F26" i="4" s="1"/>
  <c r="C26" i="3"/>
  <c r="K26" i="3" s="1"/>
  <c r="J25" i="3"/>
  <c r="M25" i="3" s="1"/>
  <c r="N25" i="3" s="1"/>
  <c r="C25" i="3"/>
  <c r="K25" i="3" s="1"/>
  <c r="K24" i="3"/>
  <c r="J24" i="3"/>
  <c r="C24" i="3"/>
  <c r="K23" i="3"/>
  <c r="J23" i="3"/>
  <c r="F23" i="4" s="1"/>
  <c r="C23" i="3"/>
  <c r="M22" i="3"/>
  <c r="N22" i="3" s="1"/>
  <c r="J22" i="3"/>
  <c r="F22" i="4" s="1"/>
  <c r="C22" i="3"/>
  <c r="K22" i="3" s="1"/>
  <c r="J21" i="3"/>
  <c r="M21" i="3" s="1"/>
  <c r="N21" i="3" s="1"/>
  <c r="C21" i="3"/>
  <c r="K21" i="3" s="1"/>
  <c r="K20" i="3"/>
  <c r="J20" i="3"/>
  <c r="C20" i="3"/>
  <c r="K19" i="3"/>
  <c r="J19" i="3"/>
  <c r="F19" i="4" s="1"/>
  <c r="C19" i="3"/>
  <c r="M18" i="3"/>
  <c r="N18" i="3" s="1"/>
  <c r="J18" i="3"/>
  <c r="F18" i="4" s="1"/>
  <c r="C18" i="3"/>
  <c r="K18" i="3" s="1"/>
  <c r="J17" i="3"/>
  <c r="M17" i="3" s="1"/>
  <c r="N17" i="3" s="1"/>
  <c r="C17" i="3"/>
  <c r="K17" i="3" s="1"/>
  <c r="K16" i="3"/>
  <c r="J16" i="3"/>
  <c r="C16" i="3"/>
  <c r="K15" i="3"/>
  <c r="J15" i="3"/>
  <c r="F15" i="4" s="1"/>
  <c r="C15" i="3"/>
  <c r="M14" i="3"/>
  <c r="N14" i="3" s="1"/>
  <c r="J14" i="3"/>
  <c r="F14" i="4" s="1"/>
  <c r="C14" i="3"/>
  <c r="K14" i="3" s="1"/>
  <c r="J13" i="3"/>
  <c r="M13" i="3" s="1"/>
  <c r="N13" i="3" s="1"/>
  <c r="C13" i="3"/>
  <c r="K13" i="3" s="1"/>
  <c r="K12" i="3"/>
  <c r="J12" i="3"/>
  <c r="C12" i="3"/>
  <c r="K11" i="3"/>
  <c r="J11" i="3"/>
  <c r="F11" i="4" s="1"/>
  <c r="C11" i="3"/>
  <c r="J10" i="3"/>
  <c r="F10" i="4" s="1"/>
  <c r="C10" i="3"/>
  <c r="K10" i="3" s="1"/>
  <c r="J9" i="3"/>
  <c r="C9" i="3"/>
  <c r="K9" i="3" s="1"/>
  <c r="K7" i="3"/>
  <c r="M7" i="3" s="1"/>
  <c r="J7" i="3"/>
  <c r="M10" i="3" s="1"/>
  <c r="N10" i="3" s="1"/>
  <c r="I33" i="2"/>
  <c r="H33" i="2"/>
  <c r="G33" i="2"/>
  <c r="F33" i="2"/>
  <c r="E33" i="2"/>
  <c r="D33" i="2"/>
  <c r="B33" i="2"/>
  <c r="C33" i="2" s="1"/>
  <c r="J32" i="2"/>
  <c r="C32" i="2"/>
  <c r="K32" i="2" s="1"/>
  <c r="K31" i="2"/>
  <c r="J31" i="2"/>
  <c r="C31" i="2"/>
  <c r="K30" i="2"/>
  <c r="J30" i="2"/>
  <c r="E30" i="4" s="1"/>
  <c r="C30" i="2"/>
  <c r="J29" i="2"/>
  <c r="E29" i="4" s="1"/>
  <c r="C29" i="2"/>
  <c r="K29" i="2" s="1"/>
  <c r="J28" i="2"/>
  <c r="C28" i="2"/>
  <c r="K28" i="2" s="1"/>
  <c r="K27" i="2"/>
  <c r="J27" i="2"/>
  <c r="C27" i="2"/>
  <c r="K26" i="2"/>
  <c r="J26" i="2"/>
  <c r="E26" i="4" s="1"/>
  <c r="C26" i="2"/>
  <c r="M25" i="2"/>
  <c r="N25" i="2" s="1"/>
  <c r="J25" i="2"/>
  <c r="E25" i="4" s="1"/>
  <c r="C25" i="2"/>
  <c r="K25" i="2" s="1"/>
  <c r="J24" i="2"/>
  <c r="C24" i="2"/>
  <c r="K24" i="2" s="1"/>
  <c r="K23" i="2"/>
  <c r="J23" i="2"/>
  <c r="C23" i="2"/>
  <c r="M22" i="2"/>
  <c r="N22" i="2" s="1"/>
  <c r="K22" i="2"/>
  <c r="J22" i="2"/>
  <c r="E22" i="4" s="1"/>
  <c r="C22" i="2"/>
  <c r="J21" i="2"/>
  <c r="E21" i="4" s="1"/>
  <c r="C21" i="2"/>
  <c r="K21" i="2" s="1"/>
  <c r="J20" i="2"/>
  <c r="C20" i="2"/>
  <c r="K20" i="2" s="1"/>
  <c r="K19" i="2"/>
  <c r="J19" i="2"/>
  <c r="C19" i="2"/>
  <c r="K18" i="2"/>
  <c r="J18" i="2"/>
  <c r="E18" i="4" s="1"/>
  <c r="C18" i="2"/>
  <c r="M17" i="2"/>
  <c r="N17" i="2" s="1"/>
  <c r="K17" i="2"/>
  <c r="J17" i="2"/>
  <c r="E17" i="4" s="1"/>
  <c r="C17" i="2"/>
  <c r="N16" i="2"/>
  <c r="M16" i="2"/>
  <c r="J16" i="2"/>
  <c r="E16" i="4" s="1"/>
  <c r="C16" i="2"/>
  <c r="K16" i="2" s="1"/>
  <c r="J15" i="2"/>
  <c r="E15" i="4" s="1"/>
  <c r="C15" i="2"/>
  <c r="K15" i="2" s="1"/>
  <c r="K14" i="2"/>
  <c r="J14" i="2"/>
  <c r="E14" i="4" s="1"/>
  <c r="C14" i="2"/>
  <c r="M13" i="2"/>
  <c r="N13" i="2" s="1"/>
  <c r="K13" i="2"/>
  <c r="J13" i="2"/>
  <c r="E13" i="4" s="1"/>
  <c r="C13" i="2"/>
  <c r="N12" i="2"/>
  <c r="M12" i="2"/>
  <c r="J12" i="2"/>
  <c r="E12" i="4" s="1"/>
  <c r="C12" i="2"/>
  <c r="K12" i="2" s="1"/>
  <c r="J11" i="2"/>
  <c r="E11" i="4" s="1"/>
  <c r="C11" i="2"/>
  <c r="K11" i="2" s="1"/>
  <c r="K10" i="2"/>
  <c r="J10" i="2"/>
  <c r="E10" i="4" s="1"/>
  <c r="C10" i="2"/>
  <c r="M9" i="2"/>
  <c r="N9" i="2" s="1"/>
  <c r="K9" i="2"/>
  <c r="J9" i="2"/>
  <c r="E9" i="4" s="1"/>
  <c r="C9" i="2"/>
  <c r="M7" i="2"/>
  <c r="K7" i="2"/>
  <c r="J7" i="2"/>
  <c r="E7" i="4" s="1"/>
  <c r="I33" i="1"/>
  <c r="H33" i="1"/>
  <c r="G33" i="1"/>
  <c r="F33" i="1"/>
  <c r="E33" i="1"/>
  <c r="D33" i="1"/>
  <c r="C33" i="1"/>
  <c r="B33" i="1"/>
  <c r="K32" i="1"/>
  <c r="J32" i="1"/>
  <c r="D32" i="4" s="1"/>
  <c r="C32" i="1"/>
  <c r="J31" i="1"/>
  <c r="D31" i="4" s="1"/>
  <c r="C31" i="1"/>
  <c r="K31" i="1" s="1"/>
  <c r="J30" i="1"/>
  <c r="D30" i="4" s="1"/>
  <c r="G30" i="4" s="1"/>
  <c r="C30" i="1"/>
  <c r="K30" i="1" s="1"/>
  <c r="K29" i="1"/>
  <c r="J29" i="1"/>
  <c r="D29" i="4" s="1"/>
  <c r="C29" i="1"/>
  <c r="K28" i="1"/>
  <c r="J28" i="1"/>
  <c r="D28" i="4" s="1"/>
  <c r="C28" i="1"/>
  <c r="J27" i="1"/>
  <c r="D27" i="4" s="1"/>
  <c r="C27" i="1"/>
  <c r="K27" i="1" s="1"/>
  <c r="J26" i="1"/>
  <c r="D26" i="4" s="1"/>
  <c r="G26" i="4" s="1"/>
  <c r="C26" i="1"/>
  <c r="K26" i="1" s="1"/>
  <c r="K25" i="1"/>
  <c r="J25" i="1"/>
  <c r="D25" i="4" s="1"/>
  <c r="C25" i="1"/>
  <c r="K24" i="1"/>
  <c r="J24" i="1"/>
  <c r="D24" i="4" s="1"/>
  <c r="C24" i="1"/>
  <c r="J23" i="1"/>
  <c r="D23" i="4" s="1"/>
  <c r="C23" i="1"/>
  <c r="K23" i="1" s="1"/>
  <c r="J22" i="1"/>
  <c r="D22" i="4" s="1"/>
  <c r="G22" i="4" s="1"/>
  <c r="C22" i="1"/>
  <c r="K22" i="1" s="1"/>
  <c r="K21" i="1"/>
  <c r="J21" i="1"/>
  <c r="D21" i="4" s="1"/>
  <c r="C21" i="1"/>
  <c r="K20" i="1"/>
  <c r="J20" i="1"/>
  <c r="D20" i="4" s="1"/>
  <c r="C20" i="1"/>
  <c r="J19" i="1"/>
  <c r="D19" i="4" s="1"/>
  <c r="C19" i="1"/>
  <c r="K19" i="1" s="1"/>
  <c r="J18" i="1"/>
  <c r="D18" i="4" s="1"/>
  <c r="G18" i="4" s="1"/>
  <c r="C18" i="1"/>
  <c r="K18" i="1" s="1"/>
  <c r="K17" i="1"/>
  <c r="J17" i="1"/>
  <c r="D17" i="4" s="1"/>
  <c r="C17" i="1"/>
  <c r="K16" i="1"/>
  <c r="J16" i="1"/>
  <c r="D16" i="4" s="1"/>
  <c r="C16" i="1"/>
  <c r="J15" i="1"/>
  <c r="D15" i="4" s="1"/>
  <c r="G15" i="4" s="1"/>
  <c r="C15" i="1"/>
  <c r="K15" i="1" s="1"/>
  <c r="J14" i="1"/>
  <c r="D14" i="4" s="1"/>
  <c r="G14" i="4" s="1"/>
  <c r="C14" i="1"/>
  <c r="K14" i="1" s="1"/>
  <c r="K13" i="1"/>
  <c r="J13" i="1"/>
  <c r="D13" i="4" s="1"/>
  <c r="C13" i="1"/>
  <c r="M12" i="1"/>
  <c r="N12" i="1" s="1"/>
  <c r="K12" i="1"/>
  <c r="J12" i="1"/>
  <c r="D12" i="4" s="1"/>
  <c r="C12" i="1"/>
  <c r="J11" i="1"/>
  <c r="D11" i="4" s="1"/>
  <c r="G11" i="4" s="1"/>
  <c r="C11" i="1"/>
  <c r="K11" i="1" s="1"/>
  <c r="J10" i="1"/>
  <c r="D10" i="4" s="1"/>
  <c r="G10" i="4" s="1"/>
  <c r="C10" i="1"/>
  <c r="K10" i="1" s="1"/>
  <c r="K9" i="1"/>
  <c r="J9" i="1"/>
  <c r="J33" i="1" s="1"/>
  <c r="M33" i="1" s="1"/>
  <c r="C9" i="1"/>
  <c r="K7" i="1"/>
  <c r="M7" i="1" s="1"/>
  <c r="J7" i="1"/>
  <c r="D7" i="4" s="1"/>
  <c r="G13" i="4" l="1"/>
  <c r="N33" i="1"/>
  <c r="K33" i="1"/>
  <c r="G29" i="4"/>
  <c r="M20" i="1"/>
  <c r="N20" i="1" s="1"/>
  <c r="M24" i="1"/>
  <c r="N24" i="1" s="1"/>
  <c r="M28" i="1"/>
  <c r="N28" i="1" s="1"/>
  <c r="M24" i="2"/>
  <c r="N24" i="2" s="1"/>
  <c r="E24" i="4"/>
  <c r="G24" i="4" s="1"/>
  <c r="M9" i="1"/>
  <c r="N9" i="1" s="1"/>
  <c r="M13" i="1"/>
  <c r="N13" i="1" s="1"/>
  <c r="M17" i="1"/>
  <c r="N17" i="1" s="1"/>
  <c r="M21" i="1"/>
  <c r="N21" i="1" s="1"/>
  <c r="M25" i="1"/>
  <c r="N25" i="1" s="1"/>
  <c r="M29" i="1"/>
  <c r="N29" i="1" s="1"/>
  <c r="M10" i="2"/>
  <c r="N10" i="2" s="1"/>
  <c r="M14" i="2"/>
  <c r="N14" i="2" s="1"/>
  <c r="M18" i="2"/>
  <c r="N18" i="2" s="1"/>
  <c r="M23" i="2"/>
  <c r="N23" i="2" s="1"/>
  <c r="E23" i="4"/>
  <c r="G23" i="4" s="1"/>
  <c r="M26" i="2"/>
  <c r="N26" i="2" s="1"/>
  <c r="M31" i="2"/>
  <c r="N31" i="2" s="1"/>
  <c r="E31" i="4"/>
  <c r="G31" i="4" s="1"/>
  <c r="J33" i="2"/>
  <c r="M33" i="2" s="1"/>
  <c r="N33" i="2" s="1"/>
  <c r="K33" i="3"/>
  <c r="F12" i="4"/>
  <c r="G12" i="4" s="1"/>
  <c r="J12" i="4" s="1"/>
  <c r="K12" i="4" s="1"/>
  <c r="M12" i="3"/>
  <c r="N12" i="3" s="1"/>
  <c r="F16" i="4"/>
  <c r="G16" i="4" s="1"/>
  <c r="M16" i="3"/>
  <c r="N16" i="3" s="1"/>
  <c r="F20" i="4"/>
  <c r="M20" i="3"/>
  <c r="N20" i="3" s="1"/>
  <c r="F24" i="4"/>
  <c r="M24" i="3"/>
  <c r="N24" i="3" s="1"/>
  <c r="F28" i="4"/>
  <c r="G28" i="4" s="1"/>
  <c r="J28" i="4" s="1"/>
  <c r="K28" i="4" s="1"/>
  <c r="M28" i="3"/>
  <c r="N28" i="3" s="1"/>
  <c r="F32" i="4"/>
  <c r="G32" i="4" s="1"/>
  <c r="M32" i="3"/>
  <c r="N32" i="3" s="1"/>
  <c r="D9" i="4"/>
  <c r="M16" i="1"/>
  <c r="N16" i="1" s="1"/>
  <c r="M32" i="1"/>
  <c r="N32" i="1" s="1"/>
  <c r="M32" i="2"/>
  <c r="N32" i="2" s="1"/>
  <c r="E32" i="4"/>
  <c r="M10" i="1"/>
  <c r="N10" i="1" s="1"/>
  <c r="M14" i="1"/>
  <c r="N14" i="1" s="1"/>
  <c r="M18" i="1"/>
  <c r="N18" i="1" s="1"/>
  <c r="M22" i="1"/>
  <c r="N22" i="1" s="1"/>
  <c r="M26" i="1"/>
  <c r="N26" i="1" s="1"/>
  <c r="M30" i="1"/>
  <c r="N30" i="1" s="1"/>
  <c r="M11" i="2"/>
  <c r="N11" i="2" s="1"/>
  <c r="M15" i="2"/>
  <c r="N15" i="2" s="1"/>
  <c r="M20" i="2"/>
  <c r="N20" i="2" s="1"/>
  <c r="E20" i="4"/>
  <c r="G20" i="4" s="1"/>
  <c r="M21" i="2"/>
  <c r="N21" i="2" s="1"/>
  <c r="M28" i="2"/>
  <c r="N28" i="2" s="1"/>
  <c r="E28" i="4"/>
  <c r="M29" i="2"/>
  <c r="N29" i="2" s="1"/>
  <c r="M9" i="3"/>
  <c r="N9" i="3" s="1"/>
  <c r="F9" i="4"/>
  <c r="J33" i="3"/>
  <c r="M33" i="3" s="1"/>
  <c r="M11" i="1"/>
  <c r="N11" i="1" s="1"/>
  <c r="M15" i="1"/>
  <c r="N15" i="1" s="1"/>
  <c r="M19" i="1"/>
  <c r="N19" i="1" s="1"/>
  <c r="M23" i="1"/>
  <c r="N23" i="1" s="1"/>
  <c r="M27" i="1"/>
  <c r="N27" i="1" s="1"/>
  <c r="M31" i="1"/>
  <c r="N31" i="1" s="1"/>
  <c r="K33" i="2"/>
  <c r="M19" i="2"/>
  <c r="N19" i="2" s="1"/>
  <c r="E19" i="4"/>
  <c r="G19" i="4" s="1"/>
  <c r="M27" i="2"/>
  <c r="N27" i="2" s="1"/>
  <c r="E27" i="4"/>
  <c r="G27" i="4" s="1"/>
  <c r="J27" i="4" s="1"/>
  <c r="K27" i="4" s="1"/>
  <c r="M30" i="2"/>
  <c r="N30" i="2" s="1"/>
  <c r="F7" i="4"/>
  <c r="G7" i="4" s="1"/>
  <c r="M31" i="3"/>
  <c r="N31" i="3" s="1"/>
  <c r="M27" i="3"/>
  <c r="N27" i="3" s="1"/>
  <c r="M23" i="3"/>
  <c r="N23" i="3" s="1"/>
  <c r="M19" i="3"/>
  <c r="N19" i="3" s="1"/>
  <c r="M15" i="3"/>
  <c r="N15" i="3" s="1"/>
  <c r="M11" i="3"/>
  <c r="N11" i="3" s="1"/>
  <c r="N33" i="3"/>
  <c r="C33" i="3"/>
  <c r="B7" i="4"/>
  <c r="F13" i="4"/>
  <c r="F17" i="4"/>
  <c r="G17" i="4" s="1"/>
  <c r="F21" i="4"/>
  <c r="G21" i="4" s="1"/>
  <c r="J21" i="4" s="1"/>
  <c r="K21" i="4" s="1"/>
  <c r="F25" i="4"/>
  <c r="G25" i="4" s="1"/>
  <c r="F29" i="4"/>
  <c r="J10" i="4" l="1"/>
  <c r="K10" i="4" s="1"/>
  <c r="J30" i="4"/>
  <c r="K30" i="4" s="1"/>
  <c r="J11" i="4"/>
  <c r="K11" i="4" s="1"/>
  <c r="J22" i="4"/>
  <c r="K22" i="4" s="1"/>
  <c r="J15" i="4"/>
  <c r="K15" i="4" s="1"/>
  <c r="J26" i="4"/>
  <c r="K26" i="4" s="1"/>
  <c r="J14" i="4"/>
  <c r="K14" i="4" s="1"/>
  <c r="J18" i="4"/>
  <c r="K18" i="4" s="1"/>
  <c r="J19" i="4"/>
  <c r="K19" i="4" s="1"/>
  <c r="J20" i="4"/>
  <c r="K20" i="4" s="1"/>
  <c r="J32" i="4"/>
  <c r="K32" i="4" s="1"/>
  <c r="J16" i="4"/>
  <c r="K16" i="4" s="1"/>
  <c r="J23" i="4"/>
  <c r="K23" i="4" s="1"/>
  <c r="J17" i="4"/>
  <c r="K17" i="4" s="1"/>
  <c r="J31" i="4"/>
  <c r="K31" i="4" s="1"/>
  <c r="J25" i="4"/>
  <c r="K25" i="4" s="1"/>
  <c r="J24" i="4"/>
  <c r="K24" i="4" s="1"/>
  <c r="C32" i="4"/>
  <c r="H32" i="4" s="1"/>
  <c r="C31" i="4"/>
  <c r="H31" i="4" s="1"/>
  <c r="C30" i="4"/>
  <c r="H30" i="4" s="1"/>
  <c r="C29" i="4"/>
  <c r="H29" i="4" s="1"/>
  <c r="C28" i="4"/>
  <c r="H28" i="4" s="1"/>
  <c r="C27" i="4"/>
  <c r="H27" i="4" s="1"/>
  <c r="C26" i="4"/>
  <c r="H26" i="4" s="1"/>
  <c r="C25" i="4"/>
  <c r="H25" i="4" s="1"/>
  <c r="C24" i="4"/>
  <c r="H24" i="4" s="1"/>
  <c r="C23" i="4"/>
  <c r="H23" i="4" s="1"/>
  <c r="C22" i="4"/>
  <c r="H22" i="4" s="1"/>
  <c r="C21" i="4"/>
  <c r="H21" i="4" s="1"/>
  <c r="C20" i="4"/>
  <c r="H20" i="4" s="1"/>
  <c r="C19" i="4"/>
  <c r="H19" i="4" s="1"/>
  <c r="C18" i="4"/>
  <c r="H18" i="4" s="1"/>
  <c r="C17" i="4"/>
  <c r="H17" i="4" s="1"/>
  <c r="C16" i="4"/>
  <c r="H16" i="4" s="1"/>
  <c r="C15" i="4"/>
  <c r="H15" i="4" s="1"/>
  <c r="C14" i="4"/>
  <c r="H14" i="4" s="1"/>
  <c r="C13" i="4"/>
  <c r="H13" i="4" s="1"/>
  <c r="C12" i="4"/>
  <c r="H12" i="4" s="1"/>
  <c r="C11" i="4"/>
  <c r="H11" i="4" s="1"/>
  <c r="C10" i="4"/>
  <c r="H10" i="4" s="1"/>
  <c r="C9" i="4"/>
  <c r="H9" i="4" s="1"/>
  <c r="H7" i="4"/>
  <c r="J7" i="4" s="1"/>
  <c r="C33" i="4"/>
  <c r="E33" i="4"/>
  <c r="G9" i="4"/>
  <c r="D33" i="4"/>
  <c r="F33" i="4"/>
  <c r="J29" i="4"/>
  <c r="K29" i="4" s="1"/>
  <c r="J13" i="4"/>
  <c r="K13" i="4" s="1"/>
  <c r="H33" i="4" l="1"/>
  <c r="J9" i="4"/>
  <c r="K9" i="4" s="1"/>
  <c r="G33" i="4"/>
  <c r="J33" i="4" s="1"/>
  <c r="K33" i="4" s="1"/>
</calcChain>
</file>

<file path=xl/sharedStrings.xml><?xml version="1.0" encoding="utf-8"?>
<sst xmlns="http://schemas.openxmlformats.org/spreadsheetml/2006/main" count="193" uniqueCount="66">
  <si>
    <t>Check Book</t>
  </si>
  <si>
    <t>Other Controllable Expenses</t>
  </si>
  <si>
    <t>Budget</t>
  </si>
  <si>
    <t>Week 1</t>
  </si>
  <si>
    <t>Week 2</t>
  </si>
  <si>
    <t xml:space="preserve">Week 3 </t>
  </si>
  <si>
    <t>Week 4</t>
  </si>
  <si>
    <t>Week 5</t>
  </si>
  <si>
    <t>Week 6</t>
  </si>
  <si>
    <t>Total</t>
  </si>
  <si>
    <t>Variance</t>
  </si>
  <si>
    <t>Actual</t>
  </si>
  <si>
    <t xml:space="preserve">January </t>
  </si>
  <si>
    <t>Sales</t>
  </si>
  <si>
    <t>% Variance</t>
  </si>
  <si>
    <t>%</t>
  </si>
  <si>
    <t>$</t>
  </si>
  <si>
    <t>12/30-1/5</t>
  </si>
  <si>
    <t>1/6-1/12</t>
  </si>
  <si>
    <t>1/13-1/19</t>
  </si>
  <si>
    <t>1/20-1/26</t>
  </si>
  <si>
    <t>PTD</t>
  </si>
  <si>
    <t>Cash Shorts (Overs)</t>
  </si>
  <si>
    <t>Coupon Shorts (Overs)</t>
  </si>
  <si>
    <t>Returned Checks and Charges</t>
  </si>
  <si>
    <t>Guest Reimbursements</t>
  </si>
  <si>
    <t>Repair &amp; Maintenance</t>
  </si>
  <si>
    <t>Janitorial Supplies</t>
  </si>
  <si>
    <t>Janitorial Cleaners</t>
  </si>
  <si>
    <t>Office Supplies</t>
  </si>
  <si>
    <t>Printed Restaurant Materials</t>
  </si>
  <si>
    <t>Computer Supplies &amp; Other</t>
  </si>
  <si>
    <t>Dishwasher Supplies</t>
  </si>
  <si>
    <t>Misc. Paper Expense</t>
  </si>
  <si>
    <t>To-Go Paper Expense</t>
  </si>
  <si>
    <t>Candy</t>
  </si>
  <si>
    <t>Misc. Kitchen Equipment</t>
  </si>
  <si>
    <t>China Expense</t>
  </si>
  <si>
    <t>Glassware Expense</t>
  </si>
  <si>
    <t>Silverware Expense</t>
  </si>
  <si>
    <t>Utensil Expense</t>
  </si>
  <si>
    <t>Referigeration R&amp;M</t>
  </si>
  <si>
    <t>Pagers</t>
  </si>
  <si>
    <t>Uniform Expense</t>
  </si>
  <si>
    <t>Firewood Expense</t>
  </si>
  <si>
    <t>Laundry &amp; Linen</t>
  </si>
  <si>
    <t>Total Other Controllable Expense</t>
  </si>
  <si>
    <t xml:space="preserve">February </t>
  </si>
  <si>
    <t>1/27-2/2</t>
  </si>
  <si>
    <t>2/3-2/9</t>
  </si>
  <si>
    <t>2/10-2/16</t>
  </si>
  <si>
    <t>2/17-2/23</t>
  </si>
  <si>
    <t>March</t>
  </si>
  <si>
    <t>2/24-3/2</t>
  </si>
  <si>
    <t>3/3-3/9</t>
  </si>
  <si>
    <t>3/10-3/16</t>
  </si>
  <si>
    <t>3/17-3/23</t>
  </si>
  <si>
    <t>3/24-3/30</t>
  </si>
  <si>
    <t>P1</t>
  </si>
  <si>
    <t>P2</t>
  </si>
  <si>
    <t>P3</t>
  </si>
  <si>
    <t>Q1 12/30-3/30</t>
  </si>
  <si>
    <t>12/30-1/26</t>
  </si>
  <si>
    <t>1/27-2/23</t>
  </si>
  <si>
    <t>2/24-3/30</t>
  </si>
  <si>
    <t>Restaurant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</si>
</sst>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\(#,##0\)"/>
    <numFmt numFmtId="165" formatCode="0.0%"/>
    <numFmt numFmtId="166" formatCode="m/d/yyyy\ h:mm:ss"/>
    <numFmt numFmtId="167" formatCode="&quot;$&quot;#,##0.00"/>
    <numFmt numFmtId="168" formatCode="#,##0.00;\(#,##0.00\)"/>
    <numFmt numFmtId="169" formatCode="#,##0.000;\(#,##0.000\)"/>
  </numFmts>
  <fonts count="14" x14ac:knownFonts="1">
    <font>
      <sz val="10"/>
      <color rgb="FF000000"/>
      <name val="Arial"/>
    </font>
    <font>
      <b/>
      <sz val="20"/>
      <color rgb="FF000000"/>
      <name val="Arial"/>
    </font>
    <font>
      <sz val="10"/>
      <name val="Arial"/>
    </font>
    <font>
      <b/>
      <i/>
      <sz val="14"/>
      <color rgb="FF000000"/>
      <name val="Arial"/>
    </font>
    <font>
      <b/>
      <sz val="14"/>
      <color rgb="FF000000"/>
      <name val="Arial"/>
    </font>
    <font>
      <b/>
      <u/>
      <sz val="14"/>
      <color rgb="FF000000"/>
      <name val="Arial"/>
    </font>
    <font>
      <b/>
      <sz val="10"/>
      <color rgb="FF000000"/>
      <name val="Arial"/>
    </font>
    <font>
      <b/>
      <u/>
      <sz val="10"/>
      <color rgb="FF000000"/>
      <name val="Arial"/>
    </font>
    <font>
      <sz val="14"/>
      <color rgb="FF000000"/>
      <name val="Arial"/>
    </font>
    <font>
      <b/>
      <sz val="12"/>
      <color rgb="FF000000"/>
      <name val="Arial"/>
    </font>
    <font>
      <b/>
      <sz val="14"/>
      <color rgb="FF0000FF"/>
      <name val="Arial"/>
    </font>
    <font>
      <sz val="10"/>
      <color rgb="FF000000"/>
      <name val="Arial"/>
    </font>
    <font>
      <b/>
      <u/>
      <sz val="10"/>
      <color rgb="FF000000"/>
      <name val="Arial"/>
    </font>
    <font>
      <b/>
      <sz val="14"/>
      <color rgb="FFFF00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CC9CCC"/>
        <bgColor rgb="FFCC9CCC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CC99FF"/>
        <bgColor rgb="FFCC99FF"/>
      </patternFill>
    </fill>
    <fill>
      <patternFill patternType="solid">
        <fgColor rgb="FF999933"/>
        <bgColor rgb="FF999933"/>
      </patternFill>
    </fill>
    <fill>
      <patternFill patternType="solid">
        <fgColor rgb="FF969696"/>
        <bgColor rgb="FF969696"/>
      </patternFill>
    </fill>
    <fill>
      <patternFill patternType="solid">
        <fgColor rgb="FFFFFFFF"/>
        <bgColor rgb="FFFFFFFF"/>
      </patternFill>
    </fill>
    <fill>
      <patternFill patternType="solid">
        <fgColor rgb="FFA6CAF0"/>
        <bgColor rgb="FFA6CAF0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164" fontId="3" fillId="0" borderId="2" xfId="0" applyNumberFormat="1" applyFont="1" applyBorder="1" applyAlignment="1">
      <alignment horizontal="left"/>
    </xf>
    <xf numFmtId="164" fontId="4" fillId="3" borderId="5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166" fontId="4" fillId="6" borderId="6" xfId="0" applyNumberFormat="1" applyFont="1" applyFill="1" applyBorder="1" applyAlignment="1">
      <alignment horizontal="center"/>
    </xf>
    <xf numFmtId="167" fontId="4" fillId="6" borderId="5" xfId="0" applyNumberFormat="1" applyFont="1" applyFill="1" applyBorder="1" applyAlignment="1">
      <alignment horizontal="center" vertical="center"/>
    </xf>
    <xf numFmtId="164" fontId="4" fillId="7" borderId="5" xfId="0" applyNumberFormat="1" applyFont="1" applyFill="1" applyBorder="1" applyAlignment="1">
      <alignment horizontal="center" vertical="center"/>
    </xf>
    <xf numFmtId="3" fontId="4" fillId="8" borderId="5" xfId="0" applyNumberFormat="1" applyFont="1" applyFill="1" applyBorder="1" applyAlignment="1">
      <alignment horizontal="center" vertical="center"/>
    </xf>
    <xf numFmtId="164" fontId="4" fillId="8" borderId="5" xfId="0" applyNumberFormat="1" applyFont="1" applyFill="1" applyBorder="1" applyAlignment="1">
      <alignment vertical="center"/>
    </xf>
    <xf numFmtId="164" fontId="4" fillId="8" borderId="5" xfId="0" applyNumberFormat="1" applyFont="1" applyFill="1" applyBorder="1" applyAlignment="1">
      <alignment horizontal="center" vertical="center"/>
    </xf>
    <xf numFmtId="164" fontId="4" fillId="9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168" fontId="7" fillId="5" borderId="6" xfId="0" applyNumberFormat="1" applyFont="1" applyFill="1" applyBorder="1" applyAlignment="1">
      <alignment horizontal="center" vertical="center"/>
    </xf>
    <xf numFmtId="164" fontId="6" fillId="5" borderId="6" xfId="0" applyNumberFormat="1" applyFont="1" applyFill="1" applyBorder="1" applyAlignment="1">
      <alignment horizontal="center" vertical="center"/>
    </xf>
    <xf numFmtId="164" fontId="8" fillId="0" borderId="2" xfId="0" applyNumberFormat="1" applyFont="1" applyBorder="1" applyAlignment="1"/>
    <xf numFmtId="10" fontId="4" fillId="2" borderId="5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165" fontId="4" fillId="4" borderId="5" xfId="0" applyNumberFormat="1" applyFont="1" applyFill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/>
    <xf numFmtId="10" fontId="4" fillId="2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167" fontId="10" fillId="0" borderId="5" xfId="0" applyNumberFormat="1" applyFont="1" applyBorder="1" applyAlignment="1">
      <alignment horizontal="center"/>
    </xf>
    <xf numFmtId="167" fontId="10" fillId="0" borderId="5" xfId="0" applyNumberFormat="1" applyFont="1" applyBorder="1" applyAlignment="1">
      <alignment horizontal="center"/>
    </xf>
    <xf numFmtId="164" fontId="10" fillId="8" borderId="5" xfId="0" applyNumberFormat="1" applyFont="1" applyFill="1" applyBorder="1" applyAlignment="1">
      <alignment horizontal="center" vertical="center"/>
    </xf>
    <xf numFmtId="164" fontId="10" fillId="8" borderId="5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wrapText="1"/>
    </xf>
    <xf numFmtId="10" fontId="6" fillId="5" borderId="9" xfId="0" applyNumberFormat="1" applyFont="1" applyFill="1" applyBorder="1" applyAlignment="1">
      <alignment horizontal="center" vertical="center"/>
    </xf>
    <xf numFmtId="10" fontId="6" fillId="5" borderId="2" xfId="0" applyNumberFormat="1" applyFont="1" applyFill="1" applyBorder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164" fontId="4" fillId="6" borderId="11" xfId="0" applyNumberFormat="1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10" fontId="6" fillId="5" borderId="11" xfId="0" applyNumberFormat="1" applyFont="1" applyFill="1" applyBorder="1" applyAlignment="1">
      <alignment horizontal="center" vertical="center"/>
    </xf>
    <xf numFmtId="10" fontId="6" fillId="5" borderId="7" xfId="0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/>
    <xf numFmtId="10" fontId="4" fillId="2" borderId="12" xfId="0" applyNumberFormat="1" applyFont="1" applyFill="1" applyBorder="1" applyAlignment="1">
      <alignment horizontal="center" vertical="center"/>
    </xf>
    <xf numFmtId="164" fontId="4" fillId="6" borderId="13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10" fontId="6" fillId="5" borderId="13" xfId="0" applyNumberFormat="1" applyFont="1" applyFill="1" applyBorder="1" applyAlignment="1">
      <alignment horizontal="center" vertical="center"/>
    </xf>
    <xf numFmtId="10" fontId="6" fillId="5" borderId="6" xfId="0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/>
    <xf numFmtId="10" fontId="4" fillId="10" borderId="3" xfId="0" applyNumberFormat="1" applyFont="1" applyFill="1" applyBorder="1" applyAlignment="1">
      <alignment horizontal="center" vertical="center"/>
    </xf>
    <xf numFmtId="164" fontId="4" fillId="10" borderId="4" xfId="0" applyNumberFormat="1" applyFont="1" applyFill="1" applyBorder="1" applyAlignment="1">
      <alignment horizontal="center" vertical="center"/>
    </xf>
    <xf numFmtId="165" fontId="4" fillId="10" borderId="4" xfId="0" applyNumberFormat="1" applyFont="1" applyFill="1" applyBorder="1" applyAlignment="1">
      <alignment horizontal="center" vertical="center"/>
    </xf>
    <xf numFmtId="10" fontId="4" fillId="10" borderId="4" xfId="0" applyNumberFormat="1" applyFont="1" applyFill="1" applyBorder="1" applyAlignment="1">
      <alignment horizontal="center" vertical="center"/>
    </xf>
    <xf numFmtId="10" fontId="4" fillId="10" borderId="14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wrapText="1"/>
    </xf>
    <xf numFmtId="165" fontId="6" fillId="8" borderId="15" xfId="0" applyNumberFormat="1" applyFont="1" applyFill="1" applyBorder="1" applyAlignment="1"/>
    <xf numFmtId="165" fontId="11" fillId="8" borderId="0" xfId="0" applyNumberFormat="1" applyFont="1" applyFill="1" applyAlignment="1"/>
    <xf numFmtId="168" fontId="10" fillId="8" borderId="5" xfId="0" applyNumberFormat="1" applyFont="1" applyFill="1" applyBorder="1" applyAlignment="1">
      <alignment horizontal="center" vertical="center"/>
    </xf>
    <xf numFmtId="164" fontId="4" fillId="10" borderId="0" xfId="0" applyNumberFormat="1" applyFont="1" applyFill="1" applyAlignment="1">
      <alignment horizontal="center" vertical="center"/>
    </xf>
    <xf numFmtId="169" fontId="12" fillId="5" borderId="6" xfId="0" applyNumberFormat="1" applyFont="1" applyFill="1" applyBorder="1" applyAlignment="1">
      <alignment horizontal="center" vertical="center"/>
    </xf>
    <xf numFmtId="164" fontId="4" fillId="8" borderId="2" xfId="0" applyNumberFormat="1" applyFont="1" applyFill="1" applyBorder="1" applyAlignment="1">
      <alignment horizontal="center" vertical="center"/>
    </xf>
    <xf numFmtId="164" fontId="4" fillId="8" borderId="7" xfId="0" applyNumberFormat="1" applyFont="1" applyFill="1" applyBorder="1" applyAlignment="1">
      <alignment horizontal="center" vertical="center"/>
    </xf>
    <xf numFmtId="164" fontId="13" fillId="8" borderId="7" xfId="0" applyNumberFormat="1" applyFont="1" applyFill="1" applyBorder="1" applyAlignment="1">
      <alignment horizontal="center" vertical="center"/>
    </xf>
    <xf numFmtId="164" fontId="13" fillId="8" borderId="6" xfId="0" applyNumberFormat="1" applyFont="1" applyFill="1" applyBorder="1" applyAlignment="1">
      <alignment horizontal="center" vertical="center"/>
    </xf>
    <xf numFmtId="167" fontId="4" fillId="6" borderId="5" xfId="0" applyNumberFormat="1" applyFont="1" applyFill="1" applyBorder="1" applyAlignment="1">
      <alignment horizontal="center" vertical="center"/>
    </xf>
    <xf numFmtId="3" fontId="4" fillId="11" borderId="5" xfId="0" applyNumberFormat="1" applyFont="1" applyFill="1" applyBorder="1" applyAlignment="1">
      <alignment horizontal="center" vertical="center"/>
    </xf>
    <xf numFmtId="3" fontId="4" fillId="12" borderId="5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10" fontId="4" fillId="2" borderId="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35"/>
  <sheetViews>
    <sheetView workbookViewId="0">
      <selection activeCell="H15" sqref="H15"/>
    </sheetView>
  </sheetViews>
  <sheetFormatPr baseColWidth="10" defaultColWidth="12.6640625" defaultRowHeight="12.75" customHeight="1" x14ac:dyDescent="0.15"/>
  <cols>
    <col min="1" max="1" width="40" customWidth="1"/>
    <col min="2" max="2" width="17.5" customWidth="1"/>
    <col min="3" max="3" width="11.1640625" customWidth="1"/>
    <col min="4" max="9" width="12.83203125" customWidth="1"/>
    <col min="12" max="12" width="0.1640625" customWidth="1"/>
    <col min="13" max="13" width="9.5" customWidth="1"/>
    <col min="14" max="14" width="10.83203125" customWidth="1"/>
  </cols>
  <sheetData>
    <row r="1" spans="1:14" ht="30" customHeight="1" x14ac:dyDescent="0.25">
      <c r="A1" s="70" t="s">
        <v>65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26.25" customHeight="1" x14ac:dyDescent="0.15"/>
    <row r="3" spans="1:14" ht="23.25" customHeight="1" x14ac:dyDescent="0.25">
      <c r="A3" s="70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8" customHeight="1" x14ac:dyDescent="0.15"/>
    <row r="5" spans="1:14" ht="18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20.25" customHeight="1" x14ac:dyDescent="0.2">
      <c r="A6" s="2" t="s">
        <v>1</v>
      </c>
      <c r="B6" s="72" t="s">
        <v>2</v>
      </c>
      <c r="C6" s="73"/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4" t="s">
        <v>9</v>
      </c>
      <c r="K6" s="4" t="s">
        <v>10</v>
      </c>
      <c r="L6" s="5"/>
      <c r="M6" s="6" t="s">
        <v>11</v>
      </c>
      <c r="N6" s="7"/>
    </row>
    <row r="7" spans="1:14" ht="20.25" customHeight="1" x14ac:dyDescent="0.2">
      <c r="A7" s="8" t="s">
        <v>12</v>
      </c>
      <c r="B7" s="9">
        <v>578078</v>
      </c>
      <c r="C7" s="10" t="s">
        <v>13</v>
      </c>
      <c r="D7" s="11">
        <v>174638.89</v>
      </c>
      <c r="E7" s="11">
        <v>152119.70000000001</v>
      </c>
      <c r="F7" s="11">
        <v>152049.74</v>
      </c>
      <c r="G7" s="12">
        <v>138434.60999999999</v>
      </c>
      <c r="H7" s="13"/>
      <c r="I7" s="13"/>
      <c r="J7" s="14">
        <f>SUM(D7:I7)</f>
        <v>617242.93999999994</v>
      </c>
      <c r="K7" s="14">
        <f>B7-D7-E7-F7-G7-H7-I7</f>
        <v>-39164.94</v>
      </c>
      <c r="L7" s="15"/>
      <c r="M7" s="16">
        <f>K7/J7</f>
        <v>-6.3451418334570187E-2</v>
      </c>
      <c r="N7" s="17" t="s">
        <v>14</v>
      </c>
    </row>
    <row r="8" spans="1:14" ht="20.25" customHeight="1" x14ac:dyDescent="0.2">
      <c r="A8" s="18"/>
      <c r="B8" s="19" t="s">
        <v>15</v>
      </c>
      <c r="C8" s="20" t="s">
        <v>16</v>
      </c>
      <c r="D8" s="21" t="s">
        <v>17</v>
      </c>
      <c r="E8" s="21" t="s">
        <v>18</v>
      </c>
      <c r="F8" s="21" t="s">
        <v>19</v>
      </c>
      <c r="G8" s="21" t="s">
        <v>20</v>
      </c>
      <c r="H8" s="22"/>
      <c r="I8" s="23"/>
      <c r="J8" s="24" t="s">
        <v>21</v>
      </c>
      <c r="K8" s="24" t="s">
        <v>16</v>
      </c>
      <c r="L8" s="25"/>
      <c r="M8" s="26"/>
      <c r="N8" s="27"/>
    </row>
    <row r="9" spans="1:14" ht="20.25" customHeight="1" x14ac:dyDescent="0.2">
      <c r="A9" s="28" t="s">
        <v>22</v>
      </c>
      <c r="B9" s="29">
        <v>2.0000000000000001E-4</v>
      </c>
      <c r="C9" s="30">
        <f>B9*B7</f>
        <v>115.6156</v>
      </c>
      <c r="D9" s="31">
        <v>37.229999999999997</v>
      </c>
      <c r="E9" s="32"/>
      <c r="F9" s="31">
        <v>8.27</v>
      </c>
      <c r="G9" s="33"/>
      <c r="H9" s="34">
        <v>124.45</v>
      </c>
      <c r="I9" s="33"/>
      <c r="J9" s="35">
        <f t="shared" ref="J9:J32" si="0">SUM(D9:I9)</f>
        <v>169.95</v>
      </c>
      <c r="K9" s="35">
        <f t="shared" ref="K9:K32" si="1">C9-D9-E9-F9-G9-H9-I9</f>
        <v>-54.334399999999988</v>
      </c>
      <c r="L9" s="36"/>
      <c r="M9" s="37">
        <f t="shared" ref="M9:M33" si="2">J9/$J$7</f>
        <v>2.7533729263877851E-4</v>
      </c>
      <c r="N9" s="38">
        <f t="shared" ref="N9:N33" si="3">B9-M9</f>
        <v>-7.5337292638778499E-5</v>
      </c>
    </row>
    <row r="10" spans="1:14" ht="20.25" customHeight="1" x14ac:dyDescent="0.2">
      <c r="A10" s="28" t="s">
        <v>23</v>
      </c>
      <c r="B10" s="39">
        <v>1E-4</v>
      </c>
      <c r="C10" s="40">
        <f>B10*B7</f>
        <v>57.8078</v>
      </c>
      <c r="D10" s="32"/>
      <c r="E10" s="32"/>
      <c r="F10" s="32"/>
      <c r="G10" s="33"/>
      <c r="H10" s="33"/>
      <c r="I10" s="33"/>
      <c r="J10" s="41">
        <f t="shared" si="0"/>
        <v>0</v>
      </c>
      <c r="K10" s="41">
        <f t="shared" si="1"/>
        <v>57.8078</v>
      </c>
      <c r="L10" s="36"/>
      <c r="M10" s="42">
        <f t="shared" si="2"/>
        <v>0</v>
      </c>
      <c r="N10" s="43">
        <f t="shared" si="3"/>
        <v>1E-4</v>
      </c>
    </row>
    <row r="11" spans="1:14" ht="20.25" customHeight="1" x14ac:dyDescent="0.2">
      <c r="A11" s="28" t="s">
        <v>24</v>
      </c>
      <c r="B11" s="39">
        <v>1E-4</v>
      </c>
      <c r="C11" s="40">
        <f>B11*B7</f>
        <v>57.8078</v>
      </c>
      <c r="D11" s="32"/>
      <c r="E11" s="32"/>
      <c r="F11" s="32"/>
      <c r="G11" s="33"/>
      <c r="H11" s="34">
        <v>100.86</v>
      </c>
      <c r="I11" s="33"/>
      <c r="J11" s="41">
        <f t="shared" si="0"/>
        <v>100.86</v>
      </c>
      <c r="K11" s="41">
        <f t="shared" si="1"/>
        <v>-43.052199999999999</v>
      </c>
      <c r="L11" s="36"/>
      <c r="M11" s="42">
        <f t="shared" si="2"/>
        <v>1.6340405610795647E-4</v>
      </c>
      <c r="N11" s="43">
        <f t="shared" si="3"/>
        <v>-6.3404056107956461E-5</v>
      </c>
    </row>
    <row r="12" spans="1:14" ht="20.25" customHeight="1" x14ac:dyDescent="0.2">
      <c r="A12" s="28" t="s">
        <v>25</v>
      </c>
      <c r="B12" s="39">
        <v>1E-4</v>
      </c>
      <c r="C12" s="40">
        <f>B12*B7</f>
        <v>57.8078</v>
      </c>
      <c r="D12" s="32"/>
      <c r="E12" s="32"/>
      <c r="F12" s="32"/>
      <c r="G12" s="33"/>
      <c r="H12" s="33"/>
      <c r="I12" s="33"/>
      <c r="J12" s="41">
        <f t="shared" si="0"/>
        <v>0</v>
      </c>
      <c r="K12" s="41">
        <f t="shared" si="1"/>
        <v>57.8078</v>
      </c>
      <c r="L12" s="36"/>
      <c r="M12" s="42">
        <f t="shared" si="2"/>
        <v>0</v>
      </c>
      <c r="N12" s="43">
        <f t="shared" si="3"/>
        <v>1E-4</v>
      </c>
    </row>
    <row r="13" spans="1:14" ht="20.25" customHeight="1" x14ac:dyDescent="0.2">
      <c r="A13" s="28" t="s">
        <v>26</v>
      </c>
      <c r="B13" s="39">
        <v>4.0000000000000001E-3</v>
      </c>
      <c r="C13" s="40">
        <f>B13*B7</f>
        <v>2312.3119999999999</v>
      </c>
      <c r="D13" s="31">
        <v>200</v>
      </c>
      <c r="E13" s="31">
        <v>53.62</v>
      </c>
      <c r="F13" s="32"/>
      <c r="G13" s="33"/>
      <c r="H13" s="34">
        <v>2610.13</v>
      </c>
      <c r="I13" s="33"/>
      <c r="J13" s="41">
        <f t="shared" si="0"/>
        <v>2863.75</v>
      </c>
      <c r="K13" s="41">
        <f t="shared" si="1"/>
        <v>-551.4380000000001</v>
      </c>
      <c r="L13" s="36"/>
      <c r="M13" s="42">
        <f t="shared" si="2"/>
        <v>4.639583240919694E-3</v>
      </c>
      <c r="N13" s="43">
        <f t="shared" si="3"/>
        <v>-6.3958324091969391E-4</v>
      </c>
    </row>
    <row r="14" spans="1:14" ht="20.25" customHeight="1" x14ac:dyDescent="0.2">
      <c r="A14" s="28" t="s">
        <v>27</v>
      </c>
      <c r="B14" s="39">
        <v>5.0000000000000001E-4</v>
      </c>
      <c r="C14" s="40">
        <f>B14*B7</f>
        <v>289.03899999999999</v>
      </c>
      <c r="D14" s="32"/>
      <c r="E14" s="31">
        <v>5.2</v>
      </c>
      <c r="F14" s="31">
        <v>5.2</v>
      </c>
      <c r="G14" s="34">
        <v>13.04</v>
      </c>
      <c r="H14" s="34">
        <v>92.66</v>
      </c>
      <c r="I14" s="33"/>
      <c r="J14" s="41">
        <f t="shared" si="0"/>
        <v>116.1</v>
      </c>
      <c r="K14" s="41">
        <f t="shared" si="1"/>
        <v>172.93899999999999</v>
      </c>
      <c r="L14" s="36"/>
      <c r="M14" s="42">
        <f t="shared" si="2"/>
        <v>1.8809449647168099E-4</v>
      </c>
      <c r="N14" s="43">
        <f t="shared" si="3"/>
        <v>3.1190550352831899E-4</v>
      </c>
    </row>
    <row r="15" spans="1:14" ht="20.25" customHeight="1" x14ac:dyDescent="0.2">
      <c r="A15" s="28" t="s">
        <v>28</v>
      </c>
      <c r="B15" s="39">
        <v>5.0000000000000001E-4</v>
      </c>
      <c r="C15" s="40">
        <f>B15*B7</f>
        <v>289.03899999999999</v>
      </c>
      <c r="D15" s="31">
        <v>61.84</v>
      </c>
      <c r="E15" s="31">
        <v>70.73</v>
      </c>
      <c r="F15" s="31">
        <v>61.84</v>
      </c>
      <c r="G15" s="34">
        <v>98.36</v>
      </c>
      <c r="H15" s="34">
        <v>311.63</v>
      </c>
      <c r="I15" s="33"/>
      <c r="J15" s="41">
        <f t="shared" si="0"/>
        <v>604.4</v>
      </c>
      <c r="K15" s="41">
        <f t="shared" si="1"/>
        <v>-315.36099999999999</v>
      </c>
      <c r="L15" s="36"/>
      <c r="M15" s="42">
        <f t="shared" si="2"/>
        <v>9.7919305484482329E-4</v>
      </c>
      <c r="N15" s="43">
        <f t="shared" si="3"/>
        <v>-4.7919305484482328E-4</v>
      </c>
    </row>
    <row r="16" spans="1:14" ht="20.25" customHeight="1" x14ac:dyDescent="0.2">
      <c r="A16" s="28" t="s">
        <v>29</v>
      </c>
      <c r="B16" s="39">
        <v>8.9999999999999998E-4</v>
      </c>
      <c r="C16" s="40">
        <f>B16*B7</f>
        <v>520.27019999999993</v>
      </c>
      <c r="D16" s="31">
        <v>41.3</v>
      </c>
      <c r="E16" s="31">
        <v>118.33</v>
      </c>
      <c r="F16" s="31">
        <v>52.26</v>
      </c>
      <c r="G16" s="34">
        <v>372.43</v>
      </c>
      <c r="H16" s="34">
        <v>-83.07</v>
      </c>
      <c r="I16" s="33"/>
      <c r="J16" s="41">
        <f t="shared" si="0"/>
        <v>501.24999999999994</v>
      </c>
      <c r="K16" s="41">
        <f t="shared" si="1"/>
        <v>19.020199999999932</v>
      </c>
      <c r="L16" s="36"/>
      <c r="M16" s="42">
        <f t="shared" si="2"/>
        <v>8.1207895225176652E-4</v>
      </c>
      <c r="N16" s="43">
        <f t="shared" si="3"/>
        <v>8.7921047748233455E-5</v>
      </c>
    </row>
    <row r="17" spans="1:14" ht="20.25" customHeight="1" x14ac:dyDescent="0.2">
      <c r="A17" s="28" t="s">
        <v>30</v>
      </c>
      <c r="B17" s="39">
        <v>4.0000000000000002E-4</v>
      </c>
      <c r="C17" s="40">
        <f>B17*B7</f>
        <v>231.2312</v>
      </c>
      <c r="D17" s="32"/>
      <c r="E17" s="32"/>
      <c r="F17" s="32"/>
      <c r="G17" s="33"/>
      <c r="H17" s="34">
        <v>563.99</v>
      </c>
      <c r="I17" s="33"/>
      <c r="J17" s="41">
        <f t="shared" si="0"/>
        <v>563.99</v>
      </c>
      <c r="K17" s="41">
        <f t="shared" si="1"/>
        <v>-332.75880000000001</v>
      </c>
      <c r="L17" s="36"/>
      <c r="M17" s="42">
        <f t="shared" si="2"/>
        <v>9.1372450529770351E-4</v>
      </c>
      <c r="N17" s="43">
        <f t="shared" si="3"/>
        <v>-5.1372450529770354E-4</v>
      </c>
    </row>
    <row r="18" spans="1:14" ht="20.25" customHeight="1" x14ac:dyDescent="0.2">
      <c r="A18" s="28" t="s">
        <v>31</v>
      </c>
      <c r="B18" s="39">
        <v>5.0000000000000001E-4</v>
      </c>
      <c r="C18" s="40">
        <f>B18*B7</f>
        <v>289.03899999999999</v>
      </c>
      <c r="D18" s="32"/>
      <c r="E18" s="32"/>
      <c r="F18" s="32"/>
      <c r="G18" s="33"/>
      <c r="H18" s="34">
        <v>223.86</v>
      </c>
      <c r="I18" s="33"/>
      <c r="J18" s="41">
        <f t="shared" si="0"/>
        <v>223.86</v>
      </c>
      <c r="K18" s="41">
        <f t="shared" si="1"/>
        <v>65.178999999999974</v>
      </c>
      <c r="L18" s="36"/>
      <c r="M18" s="42">
        <f t="shared" si="2"/>
        <v>3.6267729526400096E-4</v>
      </c>
      <c r="N18" s="43">
        <f t="shared" si="3"/>
        <v>1.3732270473599905E-4</v>
      </c>
    </row>
    <row r="19" spans="1:14" ht="20.25" customHeight="1" x14ac:dyDescent="0.2">
      <c r="A19" s="28" t="s">
        <v>32</v>
      </c>
      <c r="B19" s="39">
        <v>2.2000000000000001E-3</v>
      </c>
      <c r="C19" s="40">
        <f>B19*B7</f>
        <v>1271.7716</v>
      </c>
      <c r="D19" s="32"/>
      <c r="E19" s="32"/>
      <c r="F19" s="32"/>
      <c r="G19" s="33"/>
      <c r="H19" s="34">
        <v>613.82000000000005</v>
      </c>
      <c r="I19" s="33"/>
      <c r="J19" s="41">
        <f t="shared" si="0"/>
        <v>613.82000000000005</v>
      </c>
      <c r="K19" s="41">
        <f t="shared" si="1"/>
        <v>657.95159999999998</v>
      </c>
      <c r="L19" s="36"/>
      <c r="M19" s="42">
        <f t="shared" si="2"/>
        <v>9.9445446877043271E-4</v>
      </c>
      <c r="N19" s="43">
        <f t="shared" si="3"/>
        <v>1.2055455312295674E-3</v>
      </c>
    </row>
    <row r="20" spans="1:14" ht="20.25" customHeight="1" x14ac:dyDescent="0.2">
      <c r="A20" s="28" t="s">
        <v>33</v>
      </c>
      <c r="B20" s="39">
        <v>5.1999999999999998E-3</v>
      </c>
      <c r="C20" s="40">
        <f>B20*B7</f>
        <v>3006.0056</v>
      </c>
      <c r="D20" s="31">
        <v>687.17</v>
      </c>
      <c r="E20" s="31">
        <v>954.4</v>
      </c>
      <c r="F20" s="31">
        <v>506.27</v>
      </c>
      <c r="G20" s="34">
        <v>796.09</v>
      </c>
      <c r="H20" s="34">
        <v>-69.989999999999995</v>
      </c>
      <c r="I20" s="33"/>
      <c r="J20" s="41">
        <f t="shared" si="0"/>
        <v>2873.9400000000005</v>
      </c>
      <c r="K20" s="41">
        <f t="shared" si="1"/>
        <v>132.06559999999979</v>
      </c>
      <c r="L20" s="36"/>
      <c r="M20" s="42">
        <f t="shared" si="2"/>
        <v>4.6560921377245736E-3</v>
      </c>
      <c r="N20" s="43">
        <f t="shared" si="3"/>
        <v>5.4390786227542613E-4</v>
      </c>
    </row>
    <row r="21" spans="1:14" ht="20.25" customHeight="1" x14ac:dyDescent="0.2">
      <c r="A21" s="28" t="s">
        <v>34</v>
      </c>
      <c r="B21" s="39">
        <v>1.15E-2</v>
      </c>
      <c r="C21" s="40">
        <f>B21*B7</f>
        <v>6647.8969999999999</v>
      </c>
      <c r="D21" s="31">
        <v>879.88</v>
      </c>
      <c r="E21" s="31">
        <v>1616.63</v>
      </c>
      <c r="F21" s="31">
        <v>1020.31</v>
      </c>
      <c r="G21" s="34">
        <v>1468.09</v>
      </c>
      <c r="H21" s="34">
        <v>-161.09</v>
      </c>
      <c r="I21" s="33"/>
      <c r="J21" s="41">
        <f t="shared" si="0"/>
        <v>4823.82</v>
      </c>
      <c r="K21" s="41">
        <f t="shared" si="1"/>
        <v>1824.0769999999998</v>
      </c>
      <c r="L21" s="36"/>
      <c r="M21" s="42">
        <f t="shared" si="2"/>
        <v>7.8151076138675644E-3</v>
      </c>
      <c r="N21" s="43">
        <f t="shared" si="3"/>
        <v>3.6848923861324354E-3</v>
      </c>
    </row>
    <row r="22" spans="1:14" ht="20.25" customHeight="1" x14ac:dyDescent="0.2">
      <c r="A22" s="28" t="s">
        <v>35</v>
      </c>
      <c r="B22" s="39">
        <v>1.1999999999999999E-3</v>
      </c>
      <c r="C22" s="40">
        <f>B22*B7</f>
        <v>693.69359999999995</v>
      </c>
      <c r="D22" s="31">
        <v>196.23</v>
      </c>
      <c r="E22" s="31">
        <v>130.82</v>
      </c>
      <c r="F22" s="31">
        <v>196.23</v>
      </c>
      <c r="G22" s="34">
        <v>196.23</v>
      </c>
      <c r="H22" s="34">
        <v>0.23</v>
      </c>
      <c r="I22" s="33"/>
      <c r="J22" s="41">
        <f t="shared" si="0"/>
        <v>719.74</v>
      </c>
      <c r="K22" s="41">
        <f t="shared" si="1"/>
        <v>-26.046400000000045</v>
      </c>
      <c r="L22" s="36"/>
      <c r="M22" s="42">
        <f t="shared" si="2"/>
        <v>1.1660562695135891E-3</v>
      </c>
      <c r="N22" s="43">
        <f t="shared" si="3"/>
        <v>3.3943730486410764E-5</v>
      </c>
    </row>
    <row r="23" spans="1:14" ht="20.25" customHeight="1" x14ac:dyDescent="0.2">
      <c r="A23" s="28" t="s">
        <v>36</v>
      </c>
      <c r="B23" s="39">
        <v>1.5E-3</v>
      </c>
      <c r="C23" s="40">
        <f>B23*B7</f>
        <v>867.11699999999996</v>
      </c>
      <c r="D23" s="31">
        <v>54.66</v>
      </c>
      <c r="E23" s="31">
        <v>81.99</v>
      </c>
      <c r="F23" s="31">
        <v>439.94</v>
      </c>
      <c r="G23" s="34">
        <v>35.81</v>
      </c>
      <c r="H23" s="34">
        <v>1638.85</v>
      </c>
      <c r="I23" s="33"/>
      <c r="J23" s="41">
        <f t="shared" si="0"/>
        <v>2251.25</v>
      </c>
      <c r="K23" s="41">
        <f t="shared" si="1"/>
        <v>-1384.1329999999998</v>
      </c>
      <c r="L23" s="36"/>
      <c r="M23" s="42">
        <f t="shared" si="2"/>
        <v>3.6472673142280091E-3</v>
      </c>
      <c r="N23" s="43">
        <f t="shared" si="3"/>
        <v>-2.1472673142280091E-3</v>
      </c>
    </row>
    <row r="24" spans="1:14" ht="20.25" customHeight="1" x14ac:dyDescent="0.2">
      <c r="A24" s="28" t="s">
        <v>37</v>
      </c>
      <c r="B24" s="39">
        <v>3.5000000000000001E-3</v>
      </c>
      <c r="C24" s="40">
        <f>B24*B7</f>
        <v>2023.2730000000001</v>
      </c>
      <c r="D24" s="31">
        <v>748.9</v>
      </c>
      <c r="E24" s="32"/>
      <c r="F24" s="31">
        <v>1271.05</v>
      </c>
      <c r="G24" s="33"/>
      <c r="H24" s="34">
        <v>181.78</v>
      </c>
      <c r="I24" s="33"/>
      <c r="J24" s="41">
        <f t="shared" si="0"/>
        <v>2201.73</v>
      </c>
      <c r="K24" s="41">
        <f t="shared" si="1"/>
        <v>-178.45699999999991</v>
      </c>
      <c r="L24" s="36"/>
      <c r="M24" s="42">
        <f t="shared" si="2"/>
        <v>3.5670395841222585E-3</v>
      </c>
      <c r="N24" s="43">
        <f t="shared" si="3"/>
        <v>-6.7039584122258449E-5</v>
      </c>
    </row>
    <row r="25" spans="1:14" ht="20.25" customHeight="1" x14ac:dyDescent="0.2">
      <c r="A25" s="28" t="s">
        <v>38</v>
      </c>
      <c r="B25" s="39">
        <v>1.1999999999999999E-3</v>
      </c>
      <c r="C25" s="40">
        <f>B25*B7</f>
        <v>693.69359999999995</v>
      </c>
      <c r="D25" s="31">
        <v>384.8</v>
      </c>
      <c r="E25" s="32"/>
      <c r="F25" s="31">
        <v>288.72000000000003</v>
      </c>
      <c r="G25" s="33"/>
      <c r="H25" s="34">
        <v>69.33</v>
      </c>
      <c r="I25" s="33"/>
      <c r="J25" s="41">
        <f t="shared" si="0"/>
        <v>742.85</v>
      </c>
      <c r="K25" s="41">
        <f t="shared" si="1"/>
        <v>-49.15640000000009</v>
      </c>
      <c r="L25" s="36"/>
      <c r="M25" s="42">
        <f t="shared" si="2"/>
        <v>1.2034969569680296E-3</v>
      </c>
      <c r="N25" s="43">
        <f t="shared" si="3"/>
        <v>-3.4969569680297439E-6</v>
      </c>
    </row>
    <row r="26" spans="1:14" ht="20.25" customHeight="1" x14ac:dyDescent="0.2">
      <c r="A26" s="28" t="s">
        <v>39</v>
      </c>
      <c r="B26" s="39">
        <v>1E-3</v>
      </c>
      <c r="C26" s="40">
        <f>B26*B7</f>
        <v>578.07799999999997</v>
      </c>
      <c r="D26" s="31">
        <v>195.48</v>
      </c>
      <c r="E26" s="32"/>
      <c r="F26" s="31">
        <v>232.4</v>
      </c>
      <c r="G26" s="33"/>
      <c r="H26" s="34">
        <v>267.48</v>
      </c>
      <c r="I26" s="33"/>
      <c r="J26" s="41">
        <f t="shared" si="0"/>
        <v>695.36</v>
      </c>
      <c r="K26" s="41">
        <f t="shared" si="1"/>
        <v>-117.28200000000007</v>
      </c>
      <c r="L26" s="36"/>
      <c r="M26" s="42">
        <f t="shared" si="2"/>
        <v>1.1265580453621714E-3</v>
      </c>
      <c r="N26" s="43">
        <f t="shared" si="3"/>
        <v>-1.2655804536217141E-4</v>
      </c>
    </row>
    <row r="27" spans="1:14" ht="20.25" customHeight="1" x14ac:dyDescent="0.2">
      <c r="A27" s="28" t="s">
        <v>40</v>
      </c>
      <c r="B27" s="39">
        <v>5.0000000000000001E-4</v>
      </c>
      <c r="C27" s="40">
        <f>B27*B7</f>
        <v>289.03899999999999</v>
      </c>
      <c r="D27" s="31">
        <v>80.959999999999994</v>
      </c>
      <c r="E27" s="32"/>
      <c r="F27" s="31">
        <v>290.3</v>
      </c>
      <c r="G27" s="34">
        <v>37.35</v>
      </c>
      <c r="H27" s="34">
        <v>124.31</v>
      </c>
      <c r="I27" s="33"/>
      <c r="J27" s="41">
        <f t="shared" si="0"/>
        <v>532.92000000000007</v>
      </c>
      <c r="K27" s="41">
        <f t="shared" si="1"/>
        <v>-243.881</v>
      </c>
      <c r="L27" s="36"/>
      <c r="M27" s="42">
        <f t="shared" si="2"/>
        <v>8.6338776106535968E-4</v>
      </c>
      <c r="N27" s="43">
        <f t="shared" si="3"/>
        <v>-3.6338776106535967E-4</v>
      </c>
    </row>
    <row r="28" spans="1:14" ht="20.25" customHeight="1" x14ac:dyDescent="0.2">
      <c r="A28" s="28" t="s">
        <v>41</v>
      </c>
      <c r="B28" s="39">
        <v>2E-3</v>
      </c>
      <c r="C28" s="40">
        <f>B28*B7</f>
        <v>1156.1559999999999</v>
      </c>
      <c r="D28" s="32"/>
      <c r="E28" s="32"/>
      <c r="F28" s="32"/>
      <c r="G28" s="33"/>
      <c r="H28" s="34">
        <v>921.68</v>
      </c>
      <c r="I28" s="33"/>
      <c r="J28" s="41">
        <f t="shared" si="0"/>
        <v>921.68</v>
      </c>
      <c r="K28" s="41">
        <f t="shared" si="1"/>
        <v>234.476</v>
      </c>
      <c r="L28" s="36"/>
      <c r="M28" s="42">
        <f t="shared" si="2"/>
        <v>1.4932208054092933E-3</v>
      </c>
      <c r="N28" s="43">
        <f t="shared" si="3"/>
        <v>5.0677919459070678E-4</v>
      </c>
    </row>
    <row r="29" spans="1:14" ht="20.25" customHeight="1" x14ac:dyDescent="0.2">
      <c r="A29" s="28" t="s">
        <v>42</v>
      </c>
      <c r="B29" s="39">
        <v>5.0000000000000001E-4</v>
      </c>
      <c r="C29" s="40">
        <f>B29*B7</f>
        <v>289.03899999999999</v>
      </c>
      <c r="D29" s="32"/>
      <c r="E29" s="32"/>
      <c r="F29" s="32"/>
      <c r="G29" s="33"/>
      <c r="H29" s="33"/>
      <c r="I29" s="33"/>
      <c r="J29" s="41">
        <f t="shared" si="0"/>
        <v>0</v>
      </c>
      <c r="K29" s="41">
        <f t="shared" si="1"/>
        <v>289.03899999999999</v>
      </c>
      <c r="L29" s="36"/>
      <c r="M29" s="42">
        <f t="shared" si="2"/>
        <v>0</v>
      </c>
      <c r="N29" s="43">
        <f t="shared" si="3"/>
        <v>5.0000000000000001E-4</v>
      </c>
    </row>
    <row r="30" spans="1:14" ht="20.25" customHeight="1" x14ac:dyDescent="0.2">
      <c r="A30" s="28" t="s">
        <v>43</v>
      </c>
      <c r="B30" s="39">
        <v>8.0000000000000004E-4</v>
      </c>
      <c r="C30" s="40">
        <f>B30*B7</f>
        <v>462.4624</v>
      </c>
      <c r="D30" s="32"/>
      <c r="E30" s="32"/>
      <c r="F30" s="32"/>
      <c r="G30" s="33"/>
      <c r="H30" s="34">
        <v>662.79</v>
      </c>
      <c r="I30" s="33"/>
      <c r="J30" s="41">
        <f t="shared" si="0"/>
        <v>662.79</v>
      </c>
      <c r="K30" s="41">
        <f t="shared" si="1"/>
        <v>-200.32759999999996</v>
      </c>
      <c r="L30" s="36"/>
      <c r="M30" s="42">
        <f t="shared" si="2"/>
        <v>1.073791139676705E-3</v>
      </c>
      <c r="N30" s="43">
        <f t="shared" si="3"/>
        <v>-2.73791139676705E-4</v>
      </c>
    </row>
    <row r="31" spans="1:14" ht="20.25" customHeight="1" x14ac:dyDescent="0.2">
      <c r="A31" s="28" t="s">
        <v>44</v>
      </c>
      <c r="B31" s="39">
        <v>5.9999999999999995E-4</v>
      </c>
      <c r="C31" s="40">
        <f>B31*B7</f>
        <v>346.84679999999997</v>
      </c>
      <c r="D31" s="31">
        <v>79.2</v>
      </c>
      <c r="E31" s="31">
        <v>52.8</v>
      </c>
      <c r="F31" s="31">
        <v>66</v>
      </c>
      <c r="G31" s="34">
        <v>79.2</v>
      </c>
      <c r="H31" s="34">
        <v>27.25</v>
      </c>
      <c r="I31" s="33"/>
      <c r="J31" s="41">
        <f t="shared" si="0"/>
        <v>304.45</v>
      </c>
      <c r="K31" s="41">
        <f t="shared" si="1"/>
        <v>42.396799999999971</v>
      </c>
      <c r="L31" s="36"/>
      <c r="M31" s="42">
        <f t="shared" si="2"/>
        <v>4.9324176960209543E-4</v>
      </c>
      <c r="N31" s="43">
        <f t="shared" si="3"/>
        <v>1.0675823039790451E-4</v>
      </c>
    </row>
    <row r="32" spans="1:14" ht="20.25" customHeight="1" x14ac:dyDescent="0.2">
      <c r="A32" s="44" t="s">
        <v>45</v>
      </c>
      <c r="B32" s="45">
        <v>1.0500000000000001E-2</v>
      </c>
      <c r="C32" s="46">
        <f>B32*B7</f>
        <v>6069.8190000000004</v>
      </c>
      <c r="D32" s="31">
        <v>1773.25</v>
      </c>
      <c r="E32" s="31">
        <v>1574.5</v>
      </c>
      <c r="F32" s="31">
        <v>1591.65</v>
      </c>
      <c r="G32" s="34">
        <v>1504.59</v>
      </c>
      <c r="H32" s="34">
        <v>-55.41</v>
      </c>
      <c r="I32" s="33"/>
      <c r="J32" s="47">
        <f t="shared" si="0"/>
        <v>6388.58</v>
      </c>
      <c r="K32" s="47">
        <f t="shared" si="1"/>
        <v>-318.76099999999963</v>
      </c>
      <c r="L32" s="48"/>
      <c r="M32" s="49">
        <f t="shared" si="2"/>
        <v>1.0350187237459533E-2</v>
      </c>
      <c r="N32" s="50">
        <f t="shared" si="3"/>
        <v>1.4981276254046744E-4</v>
      </c>
    </row>
    <row r="33" spans="1:14" ht="20.25" customHeight="1" x14ac:dyDescent="0.2">
      <c r="A33" s="51" t="s">
        <v>46</v>
      </c>
      <c r="B33" s="52">
        <f>SUM(B9:B32)</f>
        <v>4.9500000000000016E-2</v>
      </c>
      <c r="C33" s="53">
        <f>B33*B7</f>
        <v>28614.861000000008</v>
      </c>
      <c r="D33" s="53">
        <f t="shared" ref="D33:K33" si="4">SUM(D9:D32)</f>
        <v>5420.9</v>
      </c>
      <c r="E33" s="53">
        <f t="shared" si="4"/>
        <v>4659.0200000000004</v>
      </c>
      <c r="F33" s="53">
        <f t="shared" si="4"/>
        <v>6030.4400000000005</v>
      </c>
      <c r="G33" s="53">
        <f t="shared" si="4"/>
        <v>4601.1899999999996</v>
      </c>
      <c r="H33" s="53">
        <f t="shared" si="4"/>
        <v>8165.5400000000009</v>
      </c>
      <c r="I33" s="53">
        <f t="shared" si="4"/>
        <v>0</v>
      </c>
      <c r="J33" s="53">
        <f t="shared" si="4"/>
        <v>28877.089999999997</v>
      </c>
      <c r="K33" s="53">
        <f t="shared" si="4"/>
        <v>-262.22900000000027</v>
      </c>
      <c r="L33" s="54"/>
      <c r="M33" s="55">
        <f t="shared" si="2"/>
        <v>4.6783993997566012E-2</v>
      </c>
      <c r="N33" s="56">
        <f t="shared" si="3"/>
        <v>2.7160060024340044E-3</v>
      </c>
    </row>
    <row r="34" spans="1:14" ht="13" x14ac:dyDescent="0.1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8"/>
      <c r="M34" s="57"/>
      <c r="N34" s="57"/>
    </row>
    <row r="35" spans="1:14" ht="13" x14ac:dyDescent="0.15">
      <c r="L35" s="59"/>
    </row>
  </sheetData>
  <mergeCells count="3">
    <mergeCell ref="A1:N1"/>
    <mergeCell ref="A3:N3"/>
    <mergeCell ref="B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35"/>
  <sheetViews>
    <sheetView topLeftCell="A9" workbookViewId="0">
      <selection activeCell="A2" sqref="A2"/>
    </sheetView>
  </sheetViews>
  <sheetFormatPr baseColWidth="10" defaultColWidth="12.6640625" defaultRowHeight="12.75" customHeight="1" x14ac:dyDescent="0.15"/>
  <cols>
    <col min="1" max="1" width="40" customWidth="1"/>
    <col min="2" max="2" width="17.5" customWidth="1"/>
    <col min="3" max="3" width="11.1640625" customWidth="1"/>
    <col min="4" max="9" width="12.83203125" customWidth="1"/>
    <col min="12" max="12" width="0.1640625" customWidth="1"/>
    <col min="13" max="13" width="9.5" customWidth="1"/>
    <col min="14" max="14" width="10.83203125" customWidth="1"/>
  </cols>
  <sheetData>
    <row r="1" spans="1:14" ht="30" customHeight="1" x14ac:dyDescent="0.25">
      <c r="A1" s="70" t="s">
        <v>65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26.25" customHeight="1" x14ac:dyDescent="0.15"/>
    <row r="3" spans="1:14" ht="23.25" customHeight="1" x14ac:dyDescent="0.25">
      <c r="A3" s="70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8" customHeight="1" x14ac:dyDescent="0.15"/>
    <row r="5" spans="1:14" ht="18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20.25" customHeight="1" x14ac:dyDescent="0.2">
      <c r="A6" s="2" t="s">
        <v>1</v>
      </c>
      <c r="B6" s="72" t="s">
        <v>2</v>
      </c>
      <c r="C6" s="73"/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4" t="s">
        <v>9</v>
      </c>
      <c r="K6" s="4" t="s">
        <v>10</v>
      </c>
      <c r="L6" s="5"/>
      <c r="M6" s="6" t="s">
        <v>11</v>
      </c>
      <c r="N6" s="7"/>
    </row>
    <row r="7" spans="1:14" ht="20.25" customHeight="1" x14ac:dyDescent="0.2">
      <c r="A7" s="8" t="s">
        <v>47</v>
      </c>
      <c r="B7" s="9">
        <v>576259</v>
      </c>
      <c r="C7" s="10" t="s">
        <v>13</v>
      </c>
      <c r="D7" s="11">
        <v>144473.09</v>
      </c>
      <c r="E7" s="11">
        <v>133191.39000000001</v>
      </c>
      <c r="F7" s="11">
        <v>184454.44</v>
      </c>
      <c r="G7" s="12">
        <v>156417.26999999999</v>
      </c>
      <c r="H7" s="13"/>
      <c r="I7" s="13"/>
      <c r="J7" s="14">
        <f>SUM(D7:I7)</f>
        <v>618536.18999999994</v>
      </c>
      <c r="K7" s="14">
        <f>B7-D7-E7-F7-G7-H7-I7</f>
        <v>-42277.189999999973</v>
      </c>
      <c r="L7" s="15"/>
      <c r="M7" s="16">
        <f>K7/J7</f>
        <v>-6.8350390298100389E-2</v>
      </c>
      <c r="N7" s="17" t="s">
        <v>14</v>
      </c>
    </row>
    <row r="8" spans="1:14" ht="20.25" customHeight="1" x14ac:dyDescent="0.2">
      <c r="A8" s="18"/>
      <c r="B8" s="19" t="s">
        <v>15</v>
      </c>
      <c r="C8" s="20" t="s">
        <v>16</v>
      </c>
      <c r="D8" s="21" t="s">
        <v>48</v>
      </c>
      <c r="E8" s="21" t="s">
        <v>49</v>
      </c>
      <c r="F8" s="21" t="s">
        <v>50</v>
      </c>
      <c r="G8" s="21" t="s">
        <v>51</v>
      </c>
      <c r="H8" s="22"/>
      <c r="I8" s="23"/>
      <c r="J8" s="24" t="s">
        <v>21</v>
      </c>
      <c r="K8" s="24" t="s">
        <v>16</v>
      </c>
      <c r="L8" s="25"/>
      <c r="M8" s="26"/>
      <c r="N8" s="27"/>
    </row>
    <row r="9" spans="1:14" ht="20.25" customHeight="1" x14ac:dyDescent="0.2">
      <c r="A9" s="28" t="s">
        <v>22</v>
      </c>
      <c r="B9" s="29">
        <v>2.0000000000000001E-4</v>
      </c>
      <c r="C9" s="30">
        <f>B9*B7</f>
        <v>115.2518</v>
      </c>
      <c r="D9" s="32"/>
      <c r="E9" s="32"/>
      <c r="F9" s="32"/>
      <c r="G9" s="33"/>
      <c r="H9" s="34">
        <v>-18</v>
      </c>
      <c r="I9" s="33"/>
      <c r="J9" s="35">
        <f t="shared" ref="J9:J32" si="0">SUM(D9:I9)</f>
        <v>-18</v>
      </c>
      <c r="K9" s="35">
        <f t="shared" ref="K9:K32" si="1">C9-D9-E9-F9-G9-H9-I9</f>
        <v>133.2518</v>
      </c>
      <c r="L9" s="36"/>
      <c r="M9" s="37">
        <f t="shared" ref="M9:M33" si="2">J9/$J$7</f>
        <v>-2.910096497344804E-5</v>
      </c>
      <c r="N9" s="38">
        <f t="shared" ref="N9:N33" si="3">B9-M9</f>
        <v>2.2910096497344806E-4</v>
      </c>
    </row>
    <row r="10" spans="1:14" ht="20.25" customHeight="1" x14ac:dyDescent="0.2">
      <c r="A10" s="28" t="s">
        <v>23</v>
      </c>
      <c r="B10" s="39">
        <v>1E-4</v>
      </c>
      <c r="C10" s="40">
        <f>B10*B7</f>
        <v>57.625900000000001</v>
      </c>
      <c r="D10" s="32"/>
      <c r="E10" s="32"/>
      <c r="F10" s="32"/>
      <c r="G10" s="33"/>
      <c r="H10" s="33"/>
      <c r="I10" s="33"/>
      <c r="J10" s="41">
        <f t="shared" si="0"/>
        <v>0</v>
      </c>
      <c r="K10" s="41">
        <f t="shared" si="1"/>
        <v>57.625900000000001</v>
      </c>
      <c r="L10" s="36"/>
      <c r="M10" s="42">
        <f t="shared" si="2"/>
        <v>0</v>
      </c>
      <c r="N10" s="43">
        <f t="shared" si="3"/>
        <v>1E-4</v>
      </c>
    </row>
    <row r="11" spans="1:14" ht="20.25" customHeight="1" x14ac:dyDescent="0.2">
      <c r="A11" s="28" t="s">
        <v>24</v>
      </c>
      <c r="B11" s="39">
        <v>1E-4</v>
      </c>
      <c r="C11" s="40">
        <f>B11*B7</f>
        <v>57.625900000000001</v>
      </c>
      <c r="D11" s="32"/>
      <c r="E11" s="32"/>
      <c r="F11" s="32"/>
      <c r="G11" s="33"/>
      <c r="H11" s="60">
        <v>227</v>
      </c>
      <c r="I11" s="33"/>
      <c r="J11" s="41">
        <f t="shared" si="0"/>
        <v>227</v>
      </c>
      <c r="K11" s="41">
        <f t="shared" si="1"/>
        <v>-169.3741</v>
      </c>
      <c r="L11" s="36"/>
      <c r="M11" s="42">
        <f t="shared" si="2"/>
        <v>3.6699550272070584E-4</v>
      </c>
      <c r="N11" s="43">
        <f t="shared" si="3"/>
        <v>-2.6699550272070584E-4</v>
      </c>
    </row>
    <row r="12" spans="1:14" ht="20.25" customHeight="1" x14ac:dyDescent="0.2">
      <c r="A12" s="28" t="s">
        <v>25</v>
      </c>
      <c r="B12" s="39">
        <v>1E-4</v>
      </c>
      <c r="C12" s="40">
        <f>B12*B7</f>
        <v>57.625900000000001</v>
      </c>
      <c r="D12" s="32"/>
      <c r="E12" s="32"/>
      <c r="F12" s="32"/>
      <c r="G12" s="33"/>
      <c r="H12" s="34">
        <v>98</v>
      </c>
      <c r="I12" s="33"/>
      <c r="J12" s="41">
        <f t="shared" si="0"/>
        <v>98</v>
      </c>
      <c r="K12" s="41">
        <f t="shared" si="1"/>
        <v>-40.374099999999999</v>
      </c>
      <c r="L12" s="36"/>
      <c r="M12" s="42">
        <f t="shared" si="2"/>
        <v>1.5843858707766155E-4</v>
      </c>
      <c r="N12" s="43">
        <f t="shared" si="3"/>
        <v>-5.8438587077661548E-5</v>
      </c>
    </row>
    <row r="13" spans="1:14" ht="20.25" customHeight="1" x14ac:dyDescent="0.2">
      <c r="A13" s="28" t="s">
        <v>26</v>
      </c>
      <c r="B13" s="39">
        <v>4.0000000000000001E-3</v>
      </c>
      <c r="C13" s="40">
        <f>B13*B7</f>
        <v>2305.0360000000001</v>
      </c>
      <c r="D13" s="32"/>
      <c r="E13" s="31">
        <v>4.26</v>
      </c>
      <c r="F13" s="31">
        <v>14.75</v>
      </c>
      <c r="G13" s="34">
        <v>6.75</v>
      </c>
      <c r="H13" s="34">
        <v>1080</v>
      </c>
      <c r="I13" s="33"/>
      <c r="J13" s="41">
        <f t="shared" si="0"/>
        <v>1105.76</v>
      </c>
      <c r="K13" s="41">
        <f t="shared" si="1"/>
        <v>1199.2759999999998</v>
      </c>
      <c r="L13" s="36"/>
      <c r="M13" s="42">
        <f t="shared" si="2"/>
        <v>1.7877046127244391E-3</v>
      </c>
      <c r="N13" s="43">
        <f t="shared" si="3"/>
        <v>2.212295387275561E-3</v>
      </c>
    </row>
    <row r="14" spans="1:14" ht="20.25" customHeight="1" x14ac:dyDescent="0.2">
      <c r="A14" s="28" t="s">
        <v>27</v>
      </c>
      <c r="B14" s="39">
        <v>5.0000000000000001E-4</v>
      </c>
      <c r="C14" s="40">
        <f>B14*B7</f>
        <v>288.12950000000001</v>
      </c>
      <c r="D14" s="31">
        <v>10.99</v>
      </c>
      <c r="E14" s="31">
        <v>14.63</v>
      </c>
      <c r="F14" s="31">
        <v>46.21</v>
      </c>
      <c r="G14" s="34">
        <v>74.22</v>
      </c>
      <c r="H14" s="34">
        <v>28</v>
      </c>
      <c r="I14" s="33"/>
      <c r="J14" s="41">
        <f t="shared" si="0"/>
        <v>174.05</v>
      </c>
      <c r="K14" s="41">
        <f t="shared" si="1"/>
        <v>114.0795</v>
      </c>
      <c r="L14" s="36"/>
      <c r="M14" s="42">
        <f t="shared" si="2"/>
        <v>2.8139016409047955E-4</v>
      </c>
      <c r="N14" s="43">
        <f t="shared" si="3"/>
        <v>2.1860983590952046E-4</v>
      </c>
    </row>
    <row r="15" spans="1:14" ht="20.25" customHeight="1" x14ac:dyDescent="0.2">
      <c r="A15" s="28" t="s">
        <v>28</v>
      </c>
      <c r="B15" s="39">
        <v>5.0000000000000001E-4</v>
      </c>
      <c r="C15" s="40">
        <f>B15*B7</f>
        <v>288.12950000000001</v>
      </c>
      <c r="D15" s="31">
        <v>7.34</v>
      </c>
      <c r="E15" s="31">
        <v>69.180000000000007</v>
      </c>
      <c r="F15" s="31">
        <v>49.18</v>
      </c>
      <c r="G15" s="34">
        <v>20</v>
      </c>
      <c r="H15" s="34">
        <v>353</v>
      </c>
      <c r="I15" s="33"/>
      <c r="J15" s="41">
        <f t="shared" si="0"/>
        <v>498.70000000000005</v>
      </c>
      <c r="K15" s="41">
        <f t="shared" si="1"/>
        <v>-210.57049999999998</v>
      </c>
      <c r="L15" s="36"/>
      <c r="M15" s="42">
        <f t="shared" si="2"/>
        <v>8.0625840179214103E-4</v>
      </c>
      <c r="N15" s="43">
        <f t="shared" si="3"/>
        <v>-3.0625840179214102E-4</v>
      </c>
    </row>
    <row r="16" spans="1:14" ht="20.25" customHeight="1" x14ac:dyDescent="0.2">
      <c r="A16" s="28" t="s">
        <v>29</v>
      </c>
      <c r="B16" s="39">
        <v>8.9999999999999998E-4</v>
      </c>
      <c r="C16" s="40">
        <f>B16*B7</f>
        <v>518.63310000000001</v>
      </c>
      <c r="D16" s="31">
        <v>41.3</v>
      </c>
      <c r="E16" s="31">
        <v>360.45</v>
      </c>
      <c r="F16" s="31">
        <v>41.3</v>
      </c>
      <c r="G16" s="34">
        <v>41.3</v>
      </c>
      <c r="H16" s="34">
        <v>45</v>
      </c>
      <c r="I16" s="33"/>
      <c r="J16" s="41">
        <f t="shared" si="0"/>
        <v>529.35</v>
      </c>
      <c r="K16" s="41">
        <f t="shared" si="1"/>
        <v>-10.716899999999981</v>
      </c>
      <c r="L16" s="36"/>
      <c r="M16" s="42">
        <f t="shared" si="2"/>
        <v>8.5581087826081784E-4</v>
      </c>
      <c r="N16" s="43">
        <f t="shared" si="3"/>
        <v>4.4189121739182137E-5</v>
      </c>
    </row>
    <row r="17" spans="1:14" ht="20.25" customHeight="1" x14ac:dyDescent="0.2">
      <c r="A17" s="28" t="s">
        <v>30</v>
      </c>
      <c r="B17" s="39">
        <v>4.0000000000000002E-4</v>
      </c>
      <c r="C17" s="40">
        <f>B17*B7</f>
        <v>230.50360000000001</v>
      </c>
      <c r="D17" s="32"/>
      <c r="E17" s="32"/>
      <c r="F17" s="32"/>
      <c r="G17" s="33"/>
      <c r="H17" s="34">
        <v>81</v>
      </c>
      <c r="I17" s="33"/>
      <c r="J17" s="41">
        <f t="shared" si="0"/>
        <v>81</v>
      </c>
      <c r="K17" s="41">
        <f t="shared" si="1"/>
        <v>149.50360000000001</v>
      </c>
      <c r="L17" s="36"/>
      <c r="M17" s="42">
        <f t="shared" si="2"/>
        <v>1.3095434238051618E-4</v>
      </c>
      <c r="N17" s="43">
        <f t="shared" si="3"/>
        <v>2.6904565761948381E-4</v>
      </c>
    </row>
    <row r="18" spans="1:14" ht="20.25" customHeight="1" x14ac:dyDescent="0.2">
      <c r="A18" s="28" t="s">
        <v>31</v>
      </c>
      <c r="B18" s="39">
        <v>5.0000000000000001E-4</v>
      </c>
      <c r="C18" s="40">
        <f>B18*B7</f>
        <v>288.12950000000001</v>
      </c>
      <c r="D18" s="32"/>
      <c r="E18" s="32"/>
      <c r="F18" s="32"/>
      <c r="G18" s="33"/>
      <c r="H18" s="33"/>
      <c r="I18" s="33"/>
      <c r="J18" s="41">
        <f t="shared" si="0"/>
        <v>0</v>
      </c>
      <c r="K18" s="41">
        <f t="shared" si="1"/>
        <v>288.12950000000001</v>
      </c>
      <c r="L18" s="36"/>
      <c r="M18" s="42">
        <f t="shared" si="2"/>
        <v>0</v>
      </c>
      <c r="N18" s="43">
        <f t="shared" si="3"/>
        <v>5.0000000000000001E-4</v>
      </c>
    </row>
    <row r="19" spans="1:14" ht="20.25" customHeight="1" x14ac:dyDescent="0.2">
      <c r="A19" s="28" t="s">
        <v>32</v>
      </c>
      <c r="B19" s="39">
        <v>2.2000000000000001E-3</v>
      </c>
      <c r="C19" s="40">
        <f>B19*B7</f>
        <v>1267.7698</v>
      </c>
      <c r="D19" s="32"/>
      <c r="E19" s="32"/>
      <c r="F19" s="32"/>
      <c r="G19" s="33"/>
      <c r="H19" s="34">
        <v>1466</v>
      </c>
      <c r="I19" s="33"/>
      <c r="J19" s="41">
        <f t="shared" si="0"/>
        <v>1466</v>
      </c>
      <c r="K19" s="41">
        <f t="shared" si="1"/>
        <v>-198.23019999999997</v>
      </c>
      <c r="L19" s="36"/>
      <c r="M19" s="42">
        <f t="shared" si="2"/>
        <v>2.3701119250597127E-3</v>
      </c>
      <c r="N19" s="43">
        <f t="shared" si="3"/>
        <v>-1.7011192505971256E-4</v>
      </c>
    </row>
    <row r="20" spans="1:14" ht="20.25" customHeight="1" x14ac:dyDescent="0.2">
      <c r="A20" s="28" t="s">
        <v>33</v>
      </c>
      <c r="B20" s="39">
        <v>5.1999999999999998E-3</v>
      </c>
      <c r="C20" s="40">
        <f>B20*B7</f>
        <v>2996.5468000000001</v>
      </c>
      <c r="D20" s="31">
        <v>1041.4000000000001</v>
      </c>
      <c r="E20" s="31">
        <v>638.17999999999995</v>
      </c>
      <c r="F20" s="31">
        <v>919.91</v>
      </c>
      <c r="G20" s="34">
        <v>1004.9</v>
      </c>
      <c r="H20" s="34">
        <v>388</v>
      </c>
      <c r="I20" s="33"/>
      <c r="J20" s="41">
        <f t="shared" si="0"/>
        <v>3992.39</v>
      </c>
      <c r="K20" s="41">
        <f t="shared" si="1"/>
        <v>-995.8431999999998</v>
      </c>
      <c r="L20" s="36"/>
      <c r="M20" s="42">
        <f t="shared" si="2"/>
        <v>6.4545778639080124E-3</v>
      </c>
      <c r="N20" s="43">
        <f t="shared" si="3"/>
        <v>-1.2545778639080126E-3</v>
      </c>
    </row>
    <row r="21" spans="1:14" ht="20.25" customHeight="1" x14ac:dyDescent="0.2">
      <c r="A21" s="28" t="s">
        <v>34</v>
      </c>
      <c r="B21" s="39">
        <v>1.15E-2</v>
      </c>
      <c r="C21" s="40">
        <f>B21*B7</f>
        <v>6626.9785000000002</v>
      </c>
      <c r="D21" s="31">
        <v>2195.52</v>
      </c>
      <c r="E21" s="31">
        <v>1612.77</v>
      </c>
      <c r="F21" s="31">
        <v>2112.0500000000002</v>
      </c>
      <c r="G21" s="34">
        <v>1994.42</v>
      </c>
      <c r="H21" s="34">
        <v>210</v>
      </c>
      <c r="I21" s="33"/>
      <c r="J21" s="41">
        <f t="shared" si="0"/>
        <v>8124.76</v>
      </c>
      <c r="K21" s="41">
        <f t="shared" si="1"/>
        <v>-1497.7814999999996</v>
      </c>
      <c r="L21" s="36"/>
      <c r="M21" s="42">
        <f t="shared" si="2"/>
        <v>1.3135464232092872E-2</v>
      </c>
      <c r="N21" s="43">
        <f t="shared" si="3"/>
        <v>-1.6354642320928724E-3</v>
      </c>
    </row>
    <row r="22" spans="1:14" ht="20.25" customHeight="1" x14ac:dyDescent="0.2">
      <c r="A22" s="28" t="s">
        <v>35</v>
      </c>
      <c r="B22" s="39">
        <v>1.1999999999999999E-3</v>
      </c>
      <c r="C22" s="40">
        <f>B22*B7</f>
        <v>691.5107999999999</v>
      </c>
      <c r="D22" s="31">
        <v>144.08000000000001</v>
      </c>
      <c r="E22" s="31">
        <v>288.16000000000003</v>
      </c>
      <c r="F22" s="31">
        <v>216.12</v>
      </c>
      <c r="G22" s="34">
        <v>216.12</v>
      </c>
      <c r="H22" s="33"/>
      <c r="I22" s="33"/>
      <c r="J22" s="41">
        <f t="shared" si="0"/>
        <v>864.48</v>
      </c>
      <c r="K22" s="41">
        <f t="shared" si="1"/>
        <v>-172.96920000000017</v>
      </c>
      <c r="L22" s="36"/>
      <c r="M22" s="42">
        <f t="shared" si="2"/>
        <v>1.3976223444581311E-3</v>
      </c>
      <c r="N22" s="43">
        <f t="shared" si="3"/>
        <v>-1.9762234445813123E-4</v>
      </c>
    </row>
    <row r="23" spans="1:14" ht="20.25" customHeight="1" x14ac:dyDescent="0.2">
      <c r="A23" s="28" t="s">
        <v>36</v>
      </c>
      <c r="B23" s="39">
        <v>1.5E-3</v>
      </c>
      <c r="C23" s="40">
        <f>B23*B7</f>
        <v>864.38850000000002</v>
      </c>
      <c r="D23" s="31">
        <v>50.93</v>
      </c>
      <c r="E23" s="31">
        <v>129.13</v>
      </c>
      <c r="F23" s="31">
        <v>188.6</v>
      </c>
      <c r="G23" s="34">
        <v>305.52</v>
      </c>
      <c r="H23" s="34">
        <v>183</v>
      </c>
      <c r="I23" s="33"/>
      <c r="J23" s="41">
        <f t="shared" si="0"/>
        <v>857.18</v>
      </c>
      <c r="K23" s="41">
        <f t="shared" si="1"/>
        <v>7.2085000000000719</v>
      </c>
      <c r="L23" s="36"/>
      <c r="M23" s="42">
        <f t="shared" si="2"/>
        <v>1.3858202864411215E-3</v>
      </c>
      <c r="N23" s="43">
        <f t="shared" si="3"/>
        <v>1.1417971355887849E-4</v>
      </c>
    </row>
    <row r="24" spans="1:14" ht="20.25" customHeight="1" x14ac:dyDescent="0.2">
      <c r="A24" s="28" t="s">
        <v>37</v>
      </c>
      <c r="B24" s="39">
        <v>3.5000000000000001E-3</v>
      </c>
      <c r="C24" s="40">
        <f>B24*B7</f>
        <v>2016.9065000000001</v>
      </c>
      <c r="D24" s="31">
        <v>807.77</v>
      </c>
      <c r="E24" s="31">
        <v>529.28</v>
      </c>
      <c r="F24" s="31">
        <v>671.2</v>
      </c>
      <c r="G24" s="34">
        <v>505.86</v>
      </c>
      <c r="H24" s="34">
        <v>124</v>
      </c>
      <c r="I24" s="33"/>
      <c r="J24" s="41">
        <f t="shared" si="0"/>
        <v>2638.11</v>
      </c>
      <c r="K24" s="41">
        <f t="shared" si="1"/>
        <v>-621.20349999999996</v>
      </c>
      <c r="L24" s="36"/>
      <c r="M24" s="42">
        <f t="shared" si="2"/>
        <v>4.2650859281168343E-3</v>
      </c>
      <c r="N24" s="43">
        <f t="shared" si="3"/>
        <v>-7.6508592811683424E-4</v>
      </c>
    </row>
    <row r="25" spans="1:14" ht="20.25" customHeight="1" x14ac:dyDescent="0.2">
      <c r="A25" s="28" t="s">
        <v>38</v>
      </c>
      <c r="B25" s="39">
        <v>1.1999999999999999E-3</v>
      </c>
      <c r="C25" s="40">
        <f>B25*B7</f>
        <v>691.5107999999999</v>
      </c>
      <c r="D25" s="31">
        <v>32.369999999999997</v>
      </c>
      <c r="E25" s="31">
        <v>386.99</v>
      </c>
      <c r="F25" s="31">
        <v>86.56</v>
      </c>
      <c r="G25" s="34">
        <v>35.909999999999997</v>
      </c>
      <c r="H25" s="34">
        <v>56</v>
      </c>
      <c r="I25" s="33"/>
      <c r="J25" s="41">
        <f t="shared" si="0"/>
        <v>597.83000000000004</v>
      </c>
      <c r="K25" s="41">
        <f t="shared" si="1"/>
        <v>93.680799999999891</v>
      </c>
      <c r="L25" s="36"/>
      <c r="M25" s="42">
        <f t="shared" si="2"/>
        <v>9.6652388278202462E-4</v>
      </c>
      <c r="N25" s="43">
        <f t="shared" si="3"/>
        <v>2.3347611721797527E-4</v>
      </c>
    </row>
    <row r="26" spans="1:14" ht="20.25" customHeight="1" x14ac:dyDescent="0.2">
      <c r="A26" s="28" t="s">
        <v>39</v>
      </c>
      <c r="B26" s="39">
        <v>1E-3</v>
      </c>
      <c r="C26" s="40">
        <f>B26*B7</f>
        <v>576.25900000000001</v>
      </c>
      <c r="D26" s="31">
        <v>293.70999999999998</v>
      </c>
      <c r="E26" s="31">
        <v>121.99</v>
      </c>
      <c r="F26" s="31">
        <v>244.94</v>
      </c>
      <c r="G26" s="34">
        <v>352.52</v>
      </c>
      <c r="H26" s="34">
        <v>41</v>
      </c>
      <c r="I26" s="33"/>
      <c r="J26" s="41">
        <f t="shared" si="0"/>
        <v>1054.1599999999999</v>
      </c>
      <c r="K26" s="41">
        <f t="shared" si="1"/>
        <v>-477.90099999999995</v>
      </c>
      <c r="L26" s="36"/>
      <c r="M26" s="42">
        <f t="shared" si="2"/>
        <v>1.7042818464672212E-3</v>
      </c>
      <c r="N26" s="43">
        <f t="shared" si="3"/>
        <v>-7.0428184646722115E-4</v>
      </c>
    </row>
    <row r="27" spans="1:14" ht="20.25" customHeight="1" x14ac:dyDescent="0.2">
      <c r="A27" s="28" t="s">
        <v>40</v>
      </c>
      <c r="B27" s="39">
        <v>5.0000000000000001E-4</v>
      </c>
      <c r="C27" s="40">
        <f>B27*B7</f>
        <v>288.12950000000001</v>
      </c>
      <c r="D27" s="31">
        <v>95.58</v>
      </c>
      <c r="E27" s="31">
        <v>101.92</v>
      </c>
      <c r="F27" s="31">
        <v>108.78</v>
      </c>
      <c r="G27" s="34">
        <v>72.739999999999995</v>
      </c>
      <c r="H27" s="34">
        <v>-79</v>
      </c>
      <c r="I27" s="33"/>
      <c r="J27" s="41">
        <f t="shared" si="0"/>
        <v>300.02</v>
      </c>
      <c r="K27" s="41">
        <f t="shared" si="1"/>
        <v>-11.890499999999975</v>
      </c>
      <c r="L27" s="36"/>
      <c r="M27" s="42">
        <f t="shared" si="2"/>
        <v>4.8504841729632669E-4</v>
      </c>
      <c r="N27" s="43">
        <f t="shared" si="3"/>
        <v>1.4951582703673317E-5</v>
      </c>
    </row>
    <row r="28" spans="1:14" ht="20.25" customHeight="1" x14ac:dyDescent="0.2">
      <c r="A28" s="28" t="s">
        <v>41</v>
      </c>
      <c r="B28" s="39">
        <v>2E-3</v>
      </c>
      <c r="C28" s="40">
        <f>B28*B7</f>
        <v>1152.518</v>
      </c>
      <c r="D28" s="32"/>
      <c r="E28" s="32"/>
      <c r="F28" s="32"/>
      <c r="G28" s="33"/>
      <c r="H28" s="33"/>
      <c r="I28" s="33"/>
      <c r="J28" s="41">
        <f t="shared" si="0"/>
        <v>0</v>
      </c>
      <c r="K28" s="41">
        <f t="shared" si="1"/>
        <v>1152.518</v>
      </c>
      <c r="L28" s="36"/>
      <c r="M28" s="42">
        <f t="shared" si="2"/>
        <v>0</v>
      </c>
      <c r="N28" s="43">
        <f t="shared" si="3"/>
        <v>2E-3</v>
      </c>
    </row>
    <row r="29" spans="1:14" ht="20.25" customHeight="1" x14ac:dyDescent="0.2">
      <c r="A29" s="28" t="s">
        <v>42</v>
      </c>
      <c r="B29" s="39">
        <v>5.0000000000000001E-4</v>
      </c>
      <c r="C29" s="40">
        <f>B29*B7</f>
        <v>288.12950000000001</v>
      </c>
      <c r="D29" s="32"/>
      <c r="E29" s="32"/>
      <c r="F29" s="32"/>
      <c r="G29" s="33"/>
      <c r="H29" s="33"/>
      <c r="I29" s="33"/>
      <c r="J29" s="41">
        <f t="shared" si="0"/>
        <v>0</v>
      </c>
      <c r="K29" s="41">
        <f t="shared" si="1"/>
        <v>288.12950000000001</v>
      </c>
      <c r="L29" s="36"/>
      <c r="M29" s="42">
        <f t="shared" si="2"/>
        <v>0</v>
      </c>
      <c r="N29" s="43">
        <f t="shared" si="3"/>
        <v>5.0000000000000001E-4</v>
      </c>
    </row>
    <row r="30" spans="1:14" ht="20.25" customHeight="1" x14ac:dyDescent="0.2">
      <c r="A30" s="28" t="s">
        <v>43</v>
      </c>
      <c r="B30" s="39">
        <v>8.0000000000000004E-4</v>
      </c>
      <c r="C30" s="40">
        <f>B30*B7</f>
        <v>461.00720000000001</v>
      </c>
      <c r="D30" s="32"/>
      <c r="E30" s="32"/>
      <c r="F30" s="32"/>
      <c r="G30" s="33"/>
      <c r="H30" s="34">
        <v>429</v>
      </c>
      <c r="I30" s="33"/>
      <c r="J30" s="41">
        <f t="shared" si="0"/>
        <v>429</v>
      </c>
      <c r="K30" s="41">
        <f t="shared" si="1"/>
        <v>32.007200000000012</v>
      </c>
      <c r="L30" s="36"/>
      <c r="M30" s="42">
        <f t="shared" si="2"/>
        <v>6.9357299853384496E-4</v>
      </c>
      <c r="N30" s="43">
        <f t="shared" si="3"/>
        <v>1.0642700146615508E-4</v>
      </c>
    </row>
    <row r="31" spans="1:14" ht="20.25" customHeight="1" x14ac:dyDescent="0.2">
      <c r="A31" s="28" t="s">
        <v>44</v>
      </c>
      <c r="B31" s="39">
        <v>5.9999999999999995E-4</v>
      </c>
      <c r="C31" s="40">
        <f>B31*B7</f>
        <v>345.75539999999995</v>
      </c>
      <c r="D31" s="31">
        <v>52.8</v>
      </c>
      <c r="E31" s="31">
        <v>66</v>
      </c>
      <c r="F31" s="31">
        <v>79.2</v>
      </c>
      <c r="G31" s="34">
        <v>92.4</v>
      </c>
      <c r="H31" s="34">
        <v>29</v>
      </c>
      <c r="I31" s="33"/>
      <c r="J31" s="41">
        <f t="shared" si="0"/>
        <v>319.39999999999998</v>
      </c>
      <c r="K31" s="41">
        <f t="shared" si="1"/>
        <v>26.355399999999946</v>
      </c>
      <c r="L31" s="36"/>
      <c r="M31" s="42">
        <f t="shared" si="2"/>
        <v>5.1638045625107239E-4</v>
      </c>
      <c r="N31" s="43">
        <f t="shared" si="3"/>
        <v>8.3619543748927557E-5</v>
      </c>
    </row>
    <row r="32" spans="1:14" ht="20.25" customHeight="1" x14ac:dyDescent="0.2">
      <c r="A32" s="44" t="s">
        <v>45</v>
      </c>
      <c r="B32" s="45">
        <v>1.0500000000000001E-2</v>
      </c>
      <c r="C32" s="40">
        <f>B32*B7</f>
        <v>6050.7195000000002</v>
      </c>
      <c r="D32" s="31">
        <v>1454.49</v>
      </c>
      <c r="E32" s="31">
        <v>1405.72</v>
      </c>
      <c r="F32" s="31">
        <v>1478.7</v>
      </c>
      <c r="G32" s="34">
        <v>1634.7</v>
      </c>
      <c r="H32" s="34">
        <v>37</v>
      </c>
      <c r="I32" s="33"/>
      <c r="J32" s="47">
        <f t="shared" si="0"/>
        <v>6010.61</v>
      </c>
      <c r="K32" s="47">
        <f t="shared" si="1"/>
        <v>40.109500000000025</v>
      </c>
      <c r="L32" s="48"/>
      <c r="M32" s="49">
        <f t="shared" si="2"/>
        <v>9.7174750599475848E-3</v>
      </c>
      <c r="N32" s="50">
        <f t="shared" si="3"/>
        <v>7.8252494005241584E-4</v>
      </c>
    </row>
    <row r="33" spans="1:14" ht="20.25" customHeight="1" x14ac:dyDescent="0.2">
      <c r="A33" s="51" t="s">
        <v>46</v>
      </c>
      <c r="B33" s="52">
        <f>SUM(B9:B32)</f>
        <v>4.9500000000000016E-2</v>
      </c>
      <c r="C33" s="61">
        <f>B33*B7</f>
        <v>28524.820500000009</v>
      </c>
      <c r="D33" s="53">
        <f t="shared" ref="D33:K33" si="4">SUM(D9:D32)</f>
        <v>6228.28</v>
      </c>
      <c r="E33" s="53">
        <f t="shared" si="4"/>
        <v>5728.66</v>
      </c>
      <c r="F33" s="53">
        <f t="shared" si="4"/>
        <v>6257.4999999999991</v>
      </c>
      <c r="G33" s="53">
        <f t="shared" si="4"/>
        <v>6357.36</v>
      </c>
      <c r="H33" s="53">
        <f t="shared" si="4"/>
        <v>4778</v>
      </c>
      <c r="I33" s="53">
        <f t="shared" si="4"/>
        <v>0</v>
      </c>
      <c r="J33" s="53">
        <f t="shared" si="4"/>
        <v>29349.800000000007</v>
      </c>
      <c r="K33" s="53">
        <f t="shared" si="4"/>
        <v>-824.97949999999992</v>
      </c>
      <c r="L33" s="54"/>
      <c r="M33" s="55">
        <f t="shared" si="2"/>
        <v>4.7450416765428084E-2</v>
      </c>
      <c r="N33" s="56">
        <f t="shared" si="3"/>
        <v>2.049583234571932E-3</v>
      </c>
    </row>
    <row r="34" spans="1:14" ht="13" x14ac:dyDescent="0.15">
      <c r="A34" s="57"/>
      <c r="B34" s="57"/>
      <c r="D34" s="57"/>
      <c r="E34" s="57"/>
      <c r="F34" s="57"/>
      <c r="G34" s="57"/>
      <c r="H34" s="57"/>
      <c r="I34" s="57"/>
      <c r="J34" s="57"/>
      <c r="K34" s="57"/>
      <c r="L34" s="58"/>
      <c r="M34" s="57"/>
      <c r="N34" s="57"/>
    </row>
    <row r="35" spans="1:14" ht="13" x14ac:dyDescent="0.15">
      <c r="L35" s="59"/>
    </row>
  </sheetData>
  <mergeCells count="3">
    <mergeCell ref="A1:N1"/>
    <mergeCell ref="A3:N3"/>
    <mergeCell ref="B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N35"/>
  <sheetViews>
    <sheetView topLeftCell="A6" workbookViewId="0">
      <selection activeCell="A2" sqref="A2"/>
    </sheetView>
  </sheetViews>
  <sheetFormatPr baseColWidth="10" defaultColWidth="12.6640625" defaultRowHeight="12.75" customHeight="1" x14ac:dyDescent="0.15"/>
  <cols>
    <col min="1" max="1" width="40" customWidth="1"/>
    <col min="2" max="2" width="17.5" customWidth="1"/>
    <col min="3" max="3" width="11.1640625" customWidth="1"/>
    <col min="4" max="9" width="12.83203125" customWidth="1"/>
    <col min="12" max="12" width="0.1640625" customWidth="1"/>
    <col min="13" max="13" width="9.5" customWidth="1"/>
    <col min="14" max="14" width="10.83203125" customWidth="1"/>
  </cols>
  <sheetData>
    <row r="1" spans="1:14" ht="30" customHeight="1" x14ac:dyDescent="0.25">
      <c r="A1" s="70" t="s">
        <v>65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26.25" customHeight="1" x14ac:dyDescent="0.15"/>
    <row r="3" spans="1:14" ht="23.25" customHeight="1" x14ac:dyDescent="0.25">
      <c r="A3" s="70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8" customHeight="1" x14ac:dyDescent="0.15"/>
    <row r="5" spans="1:14" ht="18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20.25" customHeight="1" x14ac:dyDescent="0.2">
      <c r="A6" s="2" t="s">
        <v>1</v>
      </c>
      <c r="B6" s="72" t="s">
        <v>2</v>
      </c>
      <c r="C6" s="73"/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4" t="s">
        <v>9</v>
      </c>
      <c r="K6" s="4" t="s">
        <v>10</v>
      </c>
      <c r="L6" s="5"/>
      <c r="M6" s="6" t="s">
        <v>11</v>
      </c>
      <c r="N6" s="7"/>
    </row>
    <row r="7" spans="1:14" ht="20.25" customHeight="1" x14ac:dyDescent="0.2">
      <c r="A7" s="8" t="s">
        <v>52</v>
      </c>
      <c r="B7" s="9">
        <v>688412</v>
      </c>
      <c r="C7" s="10" t="s">
        <v>13</v>
      </c>
      <c r="D7" s="11">
        <v>150132.62</v>
      </c>
      <c r="E7" s="11">
        <v>149341.66</v>
      </c>
      <c r="F7" s="11">
        <v>154324.88</v>
      </c>
      <c r="G7" s="11">
        <v>147433.1</v>
      </c>
      <c r="H7" s="11">
        <v>154616.79999999999</v>
      </c>
      <c r="I7" s="13"/>
      <c r="J7" s="14">
        <f>SUM(D7:I7)</f>
        <v>755849.06</v>
      </c>
      <c r="K7" s="14">
        <f>B7-D7-E7-F7-G7-H7-I7</f>
        <v>-67437.060000000027</v>
      </c>
      <c r="L7" s="15"/>
      <c r="M7" s="62">
        <f>K7/J7</f>
        <v>-8.9220273687976831E-2</v>
      </c>
      <c r="N7" s="17" t="s">
        <v>14</v>
      </c>
    </row>
    <row r="8" spans="1:14" ht="20.25" customHeight="1" x14ac:dyDescent="0.2">
      <c r="A8" s="18"/>
      <c r="B8" s="19" t="s">
        <v>15</v>
      </c>
      <c r="C8" s="20" t="s">
        <v>16</v>
      </c>
      <c r="D8" s="21" t="s">
        <v>53</v>
      </c>
      <c r="E8" s="21" t="s">
        <v>54</v>
      </c>
      <c r="F8" s="21" t="s">
        <v>55</v>
      </c>
      <c r="G8" s="21" t="s">
        <v>56</v>
      </c>
      <c r="H8" s="21" t="s">
        <v>57</v>
      </c>
      <c r="I8" s="23"/>
      <c r="J8" s="24" t="s">
        <v>21</v>
      </c>
      <c r="K8" s="24" t="s">
        <v>16</v>
      </c>
      <c r="L8" s="25"/>
      <c r="M8" s="26"/>
      <c r="N8" s="27"/>
    </row>
    <row r="9" spans="1:14" ht="20.25" customHeight="1" x14ac:dyDescent="0.2">
      <c r="A9" s="28" t="s">
        <v>22</v>
      </c>
      <c r="B9" s="29">
        <v>2.0000000000000001E-4</v>
      </c>
      <c r="C9" s="30">
        <f>B9*B7</f>
        <v>137.6824</v>
      </c>
      <c r="D9" s="31">
        <v>30.88</v>
      </c>
      <c r="E9" s="31">
        <v>12.18</v>
      </c>
      <c r="F9" s="31">
        <v>12.18</v>
      </c>
      <c r="G9" s="33"/>
      <c r="H9" s="33"/>
      <c r="I9" s="63"/>
      <c r="J9" s="35">
        <f t="shared" ref="J9:J32" si="0">SUM(D9:I9)</f>
        <v>55.24</v>
      </c>
      <c r="K9" s="35">
        <f t="shared" ref="K9:K32" si="1">C9-D9-E9-F9-G9-H9-I9</f>
        <v>82.442399999999992</v>
      </c>
      <c r="L9" s="36"/>
      <c r="M9" s="37">
        <f t="shared" ref="M9:M33" si="2">J9/$J$7</f>
        <v>7.3083374609210993E-5</v>
      </c>
      <c r="N9" s="38">
        <f t="shared" ref="N9:N33" si="3">B9-M9</f>
        <v>1.2691662539078902E-4</v>
      </c>
    </row>
    <row r="10" spans="1:14" ht="20.25" customHeight="1" x14ac:dyDescent="0.2">
      <c r="A10" s="28" t="s">
        <v>23</v>
      </c>
      <c r="B10" s="39">
        <v>1E-4</v>
      </c>
      <c r="C10" s="40">
        <f>B10*B7</f>
        <v>68.841200000000001</v>
      </c>
      <c r="D10" s="32"/>
      <c r="E10" s="32"/>
      <c r="F10" s="32"/>
      <c r="G10" s="33"/>
      <c r="H10" s="33"/>
      <c r="I10" s="64"/>
      <c r="J10" s="41">
        <f t="shared" si="0"/>
        <v>0</v>
      </c>
      <c r="K10" s="41">
        <f t="shared" si="1"/>
        <v>68.841200000000001</v>
      </c>
      <c r="L10" s="36"/>
      <c r="M10" s="42">
        <f t="shared" si="2"/>
        <v>0</v>
      </c>
      <c r="N10" s="43">
        <f t="shared" si="3"/>
        <v>1E-4</v>
      </c>
    </row>
    <row r="11" spans="1:14" ht="20.25" customHeight="1" x14ac:dyDescent="0.2">
      <c r="A11" s="28" t="s">
        <v>24</v>
      </c>
      <c r="B11" s="39">
        <v>1E-4</v>
      </c>
      <c r="C11" s="40">
        <f>B11*B7</f>
        <v>68.841200000000001</v>
      </c>
      <c r="D11" s="32"/>
      <c r="E11" s="32"/>
      <c r="F11" s="32"/>
      <c r="G11" s="33"/>
      <c r="H11" s="33"/>
      <c r="I11" s="64"/>
      <c r="J11" s="41">
        <f t="shared" si="0"/>
        <v>0</v>
      </c>
      <c r="K11" s="41">
        <f t="shared" si="1"/>
        <v>68.841200000000001</v>
      </c>
      <c r="L11" s="36"/>
      <c r="M11" s="42">
        <f t="shared" si="2"/>
        <v>0</v>
      </c>
      <c r="N11" s="43">
        <f t="shared" si="3"/>
        <v>1E-4</v>
      </c>
    </row>
    <row r="12" spans="1:14" ht="20.25" customHeight="1" x14ac:dyDescent="0.2">
      <c r="A12" s="28" t="s">
        <v>25</v>
      </c>
      <c r="B12" s="39">
        <v>1E-4</v>
      </c>
      <c r="C12" s="40">
        <f>B12*B7</f>
        <v>68.841200000000001</v>
      </c>
      <c r="D12" s="32"/>
      <c r="E12" s="32"/>
      <c r="F12" s="31">
        <v>51.08</v>
      </c>
      <c r="G12" s="33"/>
      <c r="H12" s="33"/>
      <c r="I12" s="64"/>
      <c r="J12" s="41">
        <f t="shared" si="0"/>
        <v>51.08</v>
      </c>
      <c r="K12" s="41">
        <f t="shared" si="1"/>
        <v>17.761200000000002</v>
      </c>
      <c r="L12" s="36"/>
      <c r="M12" s="42">
        <f t="shared" si="2"/>
        <v>6.7579630250515877E-5</v>
      </c>
      <c r="N12" s="43">
        <f t="shared" si="3"/>
        <v>3.2420369749484128E-5</v>
      </c>
    </row>
    <row r="13" spans="1:14" ht="20.25" customHeight="1" x14ac:dyDescent="0.2">
      <c r="A13" s="28" t="s">
        <v>26</v>
      </c>
      <c r="B13" s="39">
        <v>4.0000000000000001E-3</v>
      </c>
      <c r="C13" s="40">
        <f>B13*B7</f>
        <v>2753.6480000000001</v>
      </c>
      <c r="D13" s="32"/>
      <c r="E13" s="32"/>
      <c r="F13" s="32"/>
      <c r="G13" s="33"/>
      <c r="H13" s="34">
        <v>706</v>
      </c>
      <c r="I13" s="64"/>
      <c r="J13" s="41">
        <f t="shared" si="0"/>
        <v>706</v>
      </c>
      <c r="K13" s="41">
        <f t="shared" si="1"/>
        <v>2047.6480000000001</v>
      </c>
      <c r="L13" s="36"/>
      <c r="M13" s="42">
        <f t="shared" si="2"/>
        <v>9.3404892241316E-4</v>
      </c>
      <c r="N13" s="43">
        <f t="shared" si="3"/>
        <v>3.0659510775868401E-3</v>
      </c>
    </row>
    <row r="14" spans="1:14" ht="20.25" customHeight="1" x14ac:dyDescent="0.2">
      <c r="A14" s="28" t="s">
        <v>27</v>
      </c>
      <c r="B14" s="39">
        <v>5.0000000000000001E-4</v>
      </c>
      <c r="C14" s="40">
        <f>B14*B7</f>
        <v>344.20600000000002</v>
      </c>
      <c r="D14" s="31">
        <v>38.409999999999997</v>
      </c>
      <c r="E14" s="31">
        <v>65.09</v>
      </c>
      <c r="F14" s="31">
        <v>38.409999999999997</v>
      </c>
      <c r="G14" s="34">
        <v>72.08</v>
      </c>
      <c r="H14" s="33"/>
      <c r="I14" s="64"/>
      <c r="J14" s="41">
        <f t="shared" si="0"/>
        <v>213.99</v>
      </c>
      <c r="K14" s="41">
        <f t="shared" si="1"/>
        <v>130.21600000000007</v>
      </c>
      <c r="L14" s="36"/>
      <c r="M14" s="42">
        <f t="shared" si="2"/>
        <v>2.83112080605088E-4</v>
      </c>
      <c r="N14" s="43">
        <f t="shared" si="3"/>
        <v>2.1688791939491201E-4</v>
      </c>
    </row>
    <row r="15" spans="1:14" ht="20.25" customHeight="1" x14ac:dyDescent="0.2">
      <c r="A15" s="28" t="s">
        <v>28</v>
      </c>
      <c r="B15" s="39">
        <v>5.0000000000000001E-4</v>
      </c>
      <c r="C15" s="40">
        <f>B15*B7</f>
        <v>344.20600000000002</v>
      </c>
      <c r="D15" s="31">
        <v>14.68</v>
      </c>
      <c r="E15" s="31">
        <v>27.34</v>
      </c>
      <c r="F15" s="31">
        <v>96.59</v>
      </c>
      <c r="G15" s="34">
        <v>69.180000000000007</v>
      </c>
      <c r="H15" s="34">
        <v>7.34</v>
      </c>
      <c r="I15" s="65"/>
      <c r="J15" s="41">
        <f t="shared" si="0"/>
        <v>215.13000000000002</v>
      </c>
      <c r="K15" s="41">
        <f t="shared" si="1"/>
        <v>129.07600000000002</v>
      </c>
      <c r="L15" s="36"/>
      <c r="M15" s="42">
        <f t="shared" si="2"/>
        <v>2.8462031824184582E-4</v>
      </c>
      <c r="N15" s="43">
        <f t="shared" si="3"/>
        <v>2.1537968175815419E-4</v>
      </c>
    </row>
    <row r="16" spans="1:14" ht="20.25" customHeight="1" x14ac:dyDescent="0.2">
      <c r="A16" s="28" t="s">
        <v>29</v>
      </c>
      <c r="B16" s="39">
        <v>8.9999999999999998E-4</v>
      </c>
      <c r="C16" s="40">
        <f>B16*B7</f>
        <v>619.57079999999996</v>
      </c>
      <c r="D16" s="31">
        <v>41.3</v>
      </c>
      <c r="E16" s="31">
        <v>214.74</v>
      </c>
      <c r="F16" s="31">
        <v>261.47000000000003</v>
      </c>
      <c r="G16" s="34">
        <v>70.22</v>
      </c>
      <c r="H16" s="33"/>
      <c r="I16" s="64"/>
      <c r="J16" s="41">
        <f t="shared" si="0"/>
        <v>587.73</v>
      </c>
      <c r="K16" s="41">
        <f t="shared" si="1"/>
        <v>31.840799999999973</v>
      </c>
      <c r="L16" s="36"/>
      <c r="M16" s="42">
        <f t="shared" si="2"/>
        <v>7.7757588267689313E-4</v>
      </c>
      <c r="N16" s="43">
        <f t="shared" si="3"/>
        <v>1.2242411732310684E-4</v>
      </c>
    </row>
    <row r="17" spans="1:14" ht="20.25" customHeight="1" x14ac:dyDescent="0.2">
      <c r="A17" s="28" t="s">
        <v>30</v>
      </c>
      <c r="B17" s="39">
        <v>4.0000000000000002E-4</v>
      </c>
      <c r="C17" s="40">
        <f>B17*B7</f>
        <v>275.3648</v>
      </c>
      <c r="D17" s="32"/>
      <c r="E17" s="32"/>
      <c r="F17" s="32"/>
      <c r="G17" s="33"/>
      <c r="H17" s="33"/>
      <c r="I17" s="64"/>
      <c r="J17" s="41">
        <f t="shared" si="0"/>
        <v>0</v>
      </c>
      <c r="K17" s="41">
        <f t="shared" si="1"/>
        <v>275.3648</v>
      </c>
      <c r="L17" s="36"/>
      <c r="M17" s="42">
        <f t="shared" si="2"/>
        <v>0</v>
      </c>
      <c r="N17" s="43">
        <f t="shared" si="3"/>
        <v>4.0000000000000002E-4</v>
      </c>
    </row>
    <row r="18" spans="1:14" ht="20.25" customHeight="1" x14ac:dyDescent="0.2">
      <c r="A18" s="28" t="s">
        <v>31</v>
      </c>
      <c r="B18" s="39">
        <v>5.0000000000000001E-4</v>
      </c>
      <c r="C18" s="40">
        <f>B18*B7</f>
        <v>344.20600000000002</v>
      </c>
      <c r="D18" s="32"/>
      <c r="E18" s="32"/>
      <c r="F18" s="32"/>
      <c r="G18" s="33"/>
      <c r="H18" s="33"/>
      <c r="I18" s="65"/>
      <c r="J18" s="41">
        <f t="shared" si="0"/>
        <v>0</v>
      </c>
      <c r="K18" s="41">
        <f t="shared" si="1"/>
        <v>344.20600000000002</v>
      </c>
      <c r="L18" s="36"/>
      <c r="M18" s="42">
        <f t="shared" si="2"/>
        <v>0</v>
      </c>
      <c r="N18" s="43">
        <f t="shared" si="3"/>
        <v>5.0000000000000001E-4</v>
      </c>
    </row>
    <row r="19" spans="1:14" ht="20.25" customHeight="1" x14ac:dyDescent="0.2">
      <c r="A19" s="28" t="s">
        <v>32</v>
      </c>
      <c r="B19" s="39">
        <v>2.2000000000000001E-3</v>
      </c>
      <c r="C19" s="40">
        <f>B19*B7</f>
        <v>1514.5064</v>
      </c>
      <c r="D19" s="32"/>
      <c r="E19" s="32"/>
      <c r="F19" s="32"/>
      <c r="G19" s="33"/>
      <c r="H19" s="33"/>
      <c r="I19" s="64"/>
      <c r="J19" s="41">
        <f t="shared" si="0"/>
        <v>0</v>
      </c>
      <c r="K19" s="41">
        <f t="shared" si="1"/>
        <v>1514.5064</v>
      </c>
      <c r="L19" s="36"/>
      <c r="M19" s="42">
        <f t="shared" si="2"/>
        <v>0</v>
      </c>
      <c r="N19" s="43">
        <f t="shared" si="3"/>
        <v>2.2000000000000001E-3</v>
      </c>
    </row>
    <row r="20" spans="1:14" ht="20.25" customHeight="1" x14ac:dyDescent="0.2">
      <c r="A20" s="28" t="s">
        <v>33</v>
      </c>
      <c r="B20" s="39">
        <v>5.1999999999999998E-3</v>
      </c>
      <c r="C20" s="40">
        <f>B20*B7</f>
        <v>3579.7423999999996</v>
      </c>
      <c r="D20" s="31">
        <v>685.7</v>
      </c>
      <c r="E20" s="31">
        <v>860.21</v>
      </c>
      <c r="F20" s="31">
        <v>867.71</v>
      </c>
      <c r="G20" s="34">
        <v>1040.44</v>
      </c>
      <c r="H20" s="34">
        <v>724.57</v>
      </c>
      <c r="I20" s="64"/>
      <c r="J20" s="41">
        <f t="shared" si="0"/>
        <v>4178.63</v>
      </c>
      <c r="K20" s="41">
        <f t="shared" si="1"/>
        <v>-598.88760000000082</v>
      </c>
      <c r="L20" s="36"/>
      <c r="M20" s="42">
        <f t="shared" si="2"/>
        <v>5.5283921369168598E-3</v>
      </c>
      <c r="N20" s="43">
        <f t="shared" si="3"/>
        <v>-3.2839213691686006E-4</v>
      </c>
    </row>
    <row r="21" spans="1:14" ht="20.25" customHeight="1" x14ac:dyDescent="0.2">
      <c r="A21" s="28" t="s">
        <v>34</v>
      </c>
      <c r="B21" s="39">
        <v>1.15E-2</v>
      </c>
      <c r="C21" s="40">
        <f>B21*B7</f>
        <v>7916.7380000000003</v>
      </c>
      <c r="D21" s="31">
        <v>2053.9299999999998</v>
      </c>
      <c r="E21" s="31">
        <v>1461.45</v>
      </c>
      <c r="F21" s="31">
        <v>895.84</v>
      </c>
      <c r="G21" s="34">
        <v>1670.98</v>
      </c>
      <c r="H21" s="34">
        <v>660.03</v>
      </c>
      <c r="I21" s="65"/>
      <c r="J21" s="41">
        <f t="shared" si="0"/>
        <v>6742.2300000000005</v>
      </c>
      <c r="K21" s="41">
        <f t="shared" si="1"/>
        <v>1174.5080000000009</v>
      </c>
      <c r="L21" s="36"/>
      <c r="M21" s="42">
        <f t="shared" si="2"/>
        <v>8.9200745979627193E-3</v>
      </c>
      <c r="N21" s="43">
        <f t="shared" si="3"/>
        <v>2.5799254020372805E-3</v>
      </c>
    </row>
    <row r="22" spans="1:14" ht="20.25" customHeight="1" x14ac:dyDescent="0.2">
      <c r="A22" s="28" t="s">
        <v>35</v>
      </c>
      <c r="B22" s="39">
        <v>1.1999999999999999E-3</v>
      </c>
      <c r="C22" s="40">
        <f>B22*B7</f>
        <v>826.09439999999995</v>
      </c>
      <c r="D22" s="31">
        <v>216.12</v>
      </c>
      <c r="E22" s="31">
        <v>144.08000000000001</v>
      </c>
      <c r="F22" s="31">
        <v>216.12</v>
      </c>
      <c r="G22" s="34">
        <v>216.12</v>
      </c>
      <c r="H22" s="34">
        <v>230.1</v>
      </c>
      <c r="I22" s="65"/>
      <c r="J22" s="41">
        <f t="shared" si="0"/>
        <v>1022.5400000000001</v>
      </c>
      <c r="K22" s="41">
        <f t="shared" si="1"/>
        <v>-196.4456000000001</v>
      </c>
      <c r="L22" s="36"/>
      <c r="M22" s="42">
        <f t="shared" si="2"/>
        <v>1.3528362395529075E-3</v>
      </c>
      <c r="N22" s="43">
        <f t="shared" si="3"/>
        <v>-1.5283623955290762E-4</v>
      </c>
    </row>
    <row r="23" spans="1:14" ht="20.25" customHeight="1" x14ac:dyDescent="0.2">
      <c r="A23" s="28" t="s">
        <v>36</v>
      </c>
      <c r="B23" s="39">
        <v>1.5E-3</v>
      </c>
      <c r="C23" s="40">
        <f>B23*B7</f>
        <v>1032.6179999999999</v>
      </c>
      <c r="D23" s="31">
        <v>102.87</v>
      </c>
      <c r="E23" s="31">
        <v>133.31</v>
      </c>
      <c r="F23" s="31">
        <v>31.73</v>
      </c>
      <c r="G23" s="34">
        <v>77.03</v>
      </c>
      <c r="H23" s="34">
        <v>120.65</v>
      </c>
      <c r="I23" s="65"/>
      <c r="J23" s="41">
        <f t="shared" si="0"/>
        <v>465.59000000000003</v>
      </c>
      <c r="K23" s="41">
        <f t="shared" si="1"/>
        <v>567.02799999999991</v>
      </c>
      <c r="L23" s="36"/>
      <c r="M23" s="42">
        <f t="shared" si="2"/>
        <v>6.1598277306847485E-4</v>
      </c>
      <c r="N23" s="43">
        <f t="shared" si="3"/>
        <v>8.8401722693152518E-4</v>
      </c>
    </row>
    <row r="24" spans="1:14" ht="20.25" customHeight="1" x14ac:dyDescent="0.2">
      <c r="A24" s="28" t="s">
        <v>37</v>
      </c>
      <c r="B24" s="39">
        <v>3.5000000000000001E-3</v>
      </c>
      <c r="C24" s="40">
        <f>B24*B7</f>
        <v>2409.442</v>
      </c>
      <c r="D24" s="31">
        <v>426.67</v>
      </c>
      <c r="E24" s="31">
        <v>540.04</v>
      </c>
      <c r="F24" s="31">
        <v>671.6</v>
      </c>
      <c r="G24" s="34">
        <v>907.92</v>
      </c>
      <c r="H24" s="34">
        <v>1156.27</v>
      </c>
      <c r="I24" s="64"/>
      <c r="J24" s="41">
        <f t="shared" si="0"/>
        <v>3702.5</v>
      </c>
      <c r="K24" s="41">
        <f t="shared" si="1"/>
        <v>-1293.058</v>
      </c>
      <c r="L24" s="36"/>
      <c r="M24" s="42">
        <f t="shared" si="2"/>
        <v>4.8984647807857294E-3</v>
      </c>
      <c r="N24" s="43">
        <f t="shared" si="3"/>
        <v>-1.3984647807857293E-3</v>
      </c>
    </row>
    <row r="25" spans="1:14" ht="20.25" customHeight="1" x14ac:dyDescent="0.2">
      <c r="A25" s="28" t="s">
        <v>38</v>
      </c>
      <c r="B25" s="39">
        <v>1.1999999999999999E-3</v>
      </c>
      <c r="C25" s="40">
        <f>B25*B7</f>
        <v>826.09439999999995</v>
      </c>
      <c r="D25" s="31">
        <v>49.15</v>
      </c>
      <c r="E25" s="31">
        <v>470.5</v>
      </c>
      <c r="F25" s="31">
        <v>22.46</v>
      </c>
      <c r="G25" s="34">
        <v>81.98</v>
      </c>
      <c r="H25" s="34">
        <v>54.52</v>
      </c>
      <c r="I25" s="64"/>
      <c r="J25" s="41">
        <f t="shared" si="0"/>
        <v>678.61</v>
      </c>
      <c r="K25" s="41">
        <f t="shared" si="1"/>
        <v>147.48439999999997</v>
      </c>
      <c r="L25" s="36"/>
      <c r="M25" s="42">
        <f t="shared" si="2"/>
        <v>8.9781152866684781E-4</v>
      </c>
      <c r="N25" s="43">
        <f t="shared" si="3"/>
        <v>3.0218847133315209E-4</v>
      </c>
    </row>
    <row r="26" spans="1:14" ht="20.25" customHeight="1" x14ac:dyDescent="0.2">
      <c r="A26" s="28" t="s">
        <v>39</v>
      </c>
      <c r="B26" s="39">
        <v>1E-3</v>
      </c>
      <c r="C26" s="40">
        <f>B26*B7</f>
        <v>688.41200000000003</v>
      </c>
      <c r="D26" s="31">
        <v>156.16</v>
      </c>
      <c r="E26" s="31">
        <v>74.03</v>
      </c>
      <c r="F26" s="31">
        <v>179.48</v>
      </c>
      <c r="G26" s="34">
        <v>270.48</v>
      </c>
      <c r="H26" s="34">
        <v>222.19</v>
      </c>
      <c r="I26" s="64"/>
      <c r="J26" s="41">
        <f t="shared" si="0"/>
        <v>902.33999999999992</v>
      </c>
      <c r="K26" s="41">
        <f t="shared" si="1"/>
        <v>-213.92799999999994</v>
      </c>
      <c r="L26" s="36"/>
      <c r="M26" s="42">
        <f t="shared" si="2"/>
        <v>1.1938097799579189E-3</v>
      </c>
      <c r="N26" s="43">
        <f t="shared" si="3"/>
        <v>-1.9380977995791886E-4</v>
      </c>
    </row>
    <row r="27" spans="1:14" ht="20.25" customHeight="1" x14ac:dyDescent="0.2">
      <c r="A27" s="28" t="s">
        <v>40</v>
      </c>
      <c r="B27" s="39">
        <v>5.0000000000000001E-4</v>
      </c>
      <c r="C27" s="40">
        <f>B27*B7</f>
        <v>344.20600000000002</v>
      </c>
      <c r="D27" s="31">
        <v>56.44</v>
      </c>
      <c r="E27" s="31">
        <v>38.97</v>
      </c>
      <c r="F27" s="31">
        <v>20.98</v>
      </c>
      <c r="G27" s="34">
        <v>118.16</v>
      </c>
      <c r="H27" s="34">
        <v>55.85</v>
      </c>
      <c r="I27" s="64"/>
      <c r="J27" s="41">
        <f t="shared" si="0"/>
        <v>290.40000000000003</v>
      </c>
      <c r="K27" s="41">
        <f t="shared" si="1"/>
        <v>53.806000000000033</v>
      </c>
      <c r="L27" s="36"/>
      <c r="M27" s="42">
        <f t="shared" si="2"/>
        <v>3.8420369273198544E-4</v>
      </c>
      <c r="N27" s="43">
        <f t="shared" si="3"/>
        <v>1.1579630726801457E-4</v>
      </c>
    </row>
    <row r="28" spans="1:14" ht="20.25" customHeight="1" x14ac:dyDescent="0.2">
      <c r="A28" s="28" t="s">
        <v>41</v>
      </c>
      <c r="B28" s="39">
        <v>2E-3</v>
      </c>
      <c r="C28" s="40">
        <f>B28*B7</f>
        <v>1376.8240000000001</v>
      </c>
      <c r="D28" s="32"/>
      <c r="E28" s="32"/>
      <c r="F28" s="32"/>
      <c r="G28" s="33"/>
      <c r="H28" s="33"/>
      <c r="I28" s="64"/>
      <c r="J28" s="41">
        <f t="shared" si="0"/>
        <v>0</v>
      </c>
      <c r="K28" s="41">
        <f t="shared" si="1"/>
        <v>1376.8240000000001</v>
      </c>
      <c r="L28" s="36"/>
      <c r="M28" s="42">
        <f t="shared" si="2"/>
        <v>0</v>
      </c>
      <c r="N28" s="43">
        <f t="shared" si="3"/>
        <v>2E-3</v>
      </c>
    </row>
    <row r="29" spans="1:14" ht="20.25" customHeight="1" x14ac:dyDescent="0.2">
      <c r="A29" s="28" t="s">
        <v>42</v>
      </c>
      <c r="B29" s="39">
        <v>5.0000000000000001E-4</v>
      </c>
      <c r="C29" s="40">
        <f>B29*B7</f>
        <v>344.20600000000002</v>
      </c>
      <c r="D29" s="32"/>
      <c r="E29" s="32"/>
      <c r="F29" s="31">
        <v>900</v>
      </c>
      <c r="G29" s="33"/>
      <c r="H29" s="33"/>
      <c r="I29" s="64"/>
      <c r="J29" s="41">
        <f t="shared" si="0"/>
        <v>900</v>
      </c>
      <c r="K29" s="41">
        <f t="shared" si="1"/>
        <v>-555.79399999999998</v>
      </c>
      <c r="L29" s="36"/>
      <c r="M29" s="42">
        <f t="shared" si="2"/>
        <v>1.1907139237561531E-3</v>
      </c>
      <c r="N29" s="43">
        <f t="shared" si="3"/>
        <v>-6.9071392375615309E-4</v>
      </c>
    </row>
    <row r="30" spans="1:14" ht="20.25" customHeight="1" x14ac:dyDescent="0.2">
      <c r="A30" s="28" t="s">
        <v>43</v>
      </c>
      <c r="B30" s="39">
        <v>8.0000000000000004E-4</v>
      </c>
      <c r="C30" s="40">
        <f>B30*B7</f>
        <v>550.7296</v>
      </c>
      <c r="D30" s="32"/>
      <c r="E30" s="32"/>
      <c r="F30" s="32"/>
      <c r="G30" s="33"/>
      <c r="H30" s="33"/>
      <c r="I30" s="64"/>
      <c r="J30" s="41">
        <f t="shared" si="0"/>
        <v>0</v>
      </c>
      <c r="K30" s="41">
        <f t="shared" si="1"/>
        <v>550.7296</v>
      </c>
      <c r="L30" s="36"/>
      <c r="M30" s="42">
        <f t="shared" si="2"/>
        <v>0</v>
      </c>
      <c r="N30" s="43">
        <f t="shared" si="3"/>
        <v>8.0000000000000004E-4</v>
      </c>
    </row>
    <row r="31" spans="1:14" ht="20.25" customHeight="1" x14ac:dyDescent="0.2">
      <c r="A31" s="28" t="s">
        <v>44</v>
      </c>
      <c r="B31" s="39">
        <v>5.9999999999999995E-4</v>
      </c>
      <c r="C31" s="40">
        <f>B31*B7</f>
        <v>413.04719999999998</v>
      </c>
      <c r="D31" s="31">
        <v>92.4</v>
      </c>
      <c r="E31" s="31">
        <v>92.4</v>
      </c>
      <c r="F31" s="31">
        <v>79.2</v>
      </c>
      <c r="G31" s="34">
        <v>105.6</v>
      </c>
      <c r="H31" s="34">
        <v>79.2</v>
      </c>
      <c r="I31" s="65"/>
      <c r="J31" s="41">
        <f t="shared" si="0"/>
        <v>448.8</v>
      </c>
      <c r="K31" s="41">
        <f t="shared" si="1"/>
        <v>-35.752800000000022</v>
      </c>
      <c r="L31" s="36"/>
      <c r="M31" s="42">
        <f t="shared" si="2"/>
        <v>5.9376934331306836E-4</v>
      </c>
      <c r="N31" s="43">
        <f t="shared" si="3"/>
        <v>6.2306566869315847E-6</v>
      </c>
    </row>
    <row r="32" spans="1:14" ht="20.25" customHeight="1" x14ac:dyDescent="0.2">
      <c r="A32" s="44" t="s">
        <v>45</v>
      </c>
      <c r="B32" s="45">
        <v>1.0500000000000001E-2</v>
      </c>
      <c r="C32" s="46">
        <f>B32*B7</f>
        <v>7228.326</v>
      </c>
      <c r="D32" s="31">
        <v>1359</v>
      </c>
      <c r="E32" s="31">
        <v>1513.34</v>
      </c>
      <c r="F32" s="31">
        <v>1575.73</v>
      </c>
      <c r="G32" s="34">
        <v>1510</v>
      </c>
      <c r="H32" s="34">
        <v>1461.95</v>
      </c>
      <c r="I32" s="66"/>
      <c r="J32" s="47">
        <f t="shared" si="0"/>
        <v>7420.0199999999995</v>
      </c>
      <c r="K32" s="47">
        <f t="shared" si="1"/>
        <v>-191.69400000000019</v>
      </c>
      <c r="L32" s="48"/>
      <c r="M32" s="49">
        <f t="shared" si="2"/>
        <v>9.8168012539434774E-3</v>
      </c>
      <c r="N32" s="50">
        <f t="shared" si="3"/>
        <v>6.831987460565233E-4</v>
      </c>
    </row>
    <row r="33" spans="1:14" ht="20.25" customHeight="1" x14ac:dyDescent="0.2">
      <c r="A33" s="51" t="s">
        <v>46</v>
      </c>
      <c r="B33" s="52">
        <f>SUM(B9:B32)</f>
        <v>4.9500000000000016E-2</v>
      </c>
      <c r="C33" s="53">
        <f>B33*B7</f>
        <v>34076.394000000015</v>
      </c>
      <c r="D33" s="53">
        <f t="shared" ref="D33:K33" si="4">SUM(D9:D32)</f>
        <v>5323.7099999999991</v>
      </c>
      <c r="E33" s="53">
        <f t="shared" si="4"/>
        <v>5647.68</v>
      </c>
      <c r="F33" s="53">
        <f t="shared" si="4"/>
        <v>5920.58</v>
      </c>
      <c r="G33" s="53">
        <f t="shared" si="4"/>
        <v>6210.1900000000005</v>
      </c>
      <c r="H33" s="53">
        <f t="shared" si="4"/>
        <v>5478.67</v>
      </c>
      <c r="I33" s="53">
        <f t="shared" si="4"/>
        <v>0</v>
      </c>
      <c r="J33" s="53">
        <f t="shared" si="4"/>
        <v>28580.830000000005</v>
      </c>
      <c r="K33" s="53">
        <f t="shared" si="4"/>
        <v>5495.5639999999985</v>
      </c>
      <c r="L33" s="54"/>
      <c r="M33" s="55">
        <f t="shared" si="2"/>
        <v>3.7812880259452862E-2</v>
      </c>
      <c r="N33" s="56">
        <f t="shared" si="3"/>
        <v>1.1687119740547154E-2</v>
      </c>
    </row>
    <row r="34" spans="1:14" ht="13" x14ac:dyDescent="0.1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8"/>
      <c r="M34" s="57"/>
      <c r="N34" s="57"/>
    </row>
    <row r="35" spans="1:14" ht="13" x14ac:dyDescent="0.15">
      <c r="L35" s="59"/>
    </row>
  </sheetData>
  <mergeCells count="3">
    <mergeCell ref="A1:N1"/>
    <mergeCell ref="A3:N3"/>
    <mergeCell ref="B6:C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K35"/>
  <sheetViews>
    <sheetView tabSelected="1" workbookViewId="0">
      <selection activeCell="A2" sqref="A2"/>
    </sheetView>
  </sheetViews>
  <sheetFormatPr baseColWidth="10" defaultColWidth="12.6640625" defaultRowHeight="12.75" customHeight="1" x14ac:dyDescent="0.15"/>
  <cols>
    <col min="1" max="1" width="40" customWidth="1"/>
    <col min="2" max="2" width="17.5" customWidth="1"/>
    <col min="3" max="3" width="11.1640625" customWidth="1"/>
    <col min="4" max="6" width="12.83203125" customWidth="1"/>
    <col min="9" max="9" width="0.1640625" customWidth="1"/>
    <col min="10" max="10" width="9.5" customWidth="1"/>
    <col min="11" max="11" width="10.83203125" customWidth="1"/>
  </cols>
  <sheetData>
    <row r="1" spans="1:11" ht="30" customHeight="1" x14ac:dyDescent="0.25">
      <c r="A1" s="70" t="s">
        <v>65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26.25" customHeight="1" x14ac:dyDescent="0.15"/>
    <row r="3" spans="1:11" ht="23.25" customHeight="1" x14ac:dyDescent="0.25">
      <c r="A3" s="70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8" customHeight="1" x14ac:dyDescent="0.15"/>
    <row r="5" spans="1:11" ht="18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0.25" customHeight="1" x14ac:dyDescent="0.2">
      <c r="A6" s="2" t="s">
        <v>1</v>
      </c>
      <c r="B6" s="72" t="s">
        <v>2</v>
      </c>
      <c r="C6" s="73"/>
      <c r="D6" s="3" t="s">
        <v>58</v>
      </c>
      <c r="E6" s="3" t="s">
        <v>59</v>
      </c>
      <c r="F6" s="3" t="s">
        <v>60</v>
      </c>
      <c r="G6" s="4" t="s">
        <v>9</v>
      </c>
      <c r="H6" s="4" t="s">
        <v>10</v>
      </c>
      <c r="I6" s="5"/>
      <c r="J6" s="6" t="s">
        <v>11</v>
      </c>
      <c r="K6" s="7"/>
    </row>
    <row r="7" spans="1:11" ht="20.25" customHeight="1" x14ac:dyDescent="0.2">
      <c r="A7" s="8" t="s">
        <v>61</v>
      </c>
      <c r="B7" s="67">
        <f>'P1'!J7+'P2'!J7+'P3'!J7</f>
        <v>1991628.19</v>
      </c>
      <c r="C7" s="10" t="s">
        <v>13</v>
      </c>
      <c r="D7" s="14">
        <f>'P1'!J7</f>
        <v>617242.93999999994</v>
      </c>
      <c r="E7" s="68">
        <f>'P2'!J7</f>
        <v>618536.18999999994</v>
      </c>
      <c r="F7" s="69">
        <f>'P3'!J7</f>
        <v>755849.06</v>
      </c>
      <c r="G7" s="14">
        <f>SUM(D7:F7)</f>
        <v>1991628.19</v>
      </c>
      <c r="H7" s="14">
        <f>B7-D7-E7-F7</f>
        <v>0</v>
      </c>
      <c r="I7" s="15"/>
      <c r="J7" s="16">
        <f>H7/G7</f>
        <v>0</v>
      </c>
      <c r="K7" s="17" t="s">
        <v>14</v>
      </c>
    </row>
    <row r="8" spans="1:11" ht="20.25" customHeight="1" x14ac:dyDescent="0.2">
      <c r="A8" s="18"/>
      <c r="B8" s="19" t="s">
        <v>15</v>
      </c>
      <c r="C8" s="20" t="s">
        <v>16</v>
      </c>
      <c r="D8" s="21" t="s">
        <v>62</v>
      </c>
      <c r="E8" s="21" t="s">
        <v>63</v>
      </c>
      <c r="F8" s="21" t="s">
        <v>64</v>
      </c>
      <c r="G8" s="24" t="s">
        <v>21</v>
      </c>
      <c r="H8" s="24" t="s">
        <v>16</v>
      </c>
      <c r="I8" s="25"/>
      <c r="J8" s="26"/>
      <c r="K8" s="27"/>
    </row>
    <row r="9" spans="1:11" ht="20.25" customHeight="1" x14ac:dyDescent="0.2">
      <c r="A9" s="28" t="s">
        <v>22</v>
      </c>
      <c r="B9" s="29">
        <v>2.0000000000000001E-4</v>
      </c>
      <c r="C9" s="30">
        <f>B9*B7</f>
        <v>398.32563800000003</v>
      </c>
      <c r="D9" s="32">
        <f>'P1'!J9</f>
        <v>169.95</v>
      </c>
      <c r="E9" s="32">
        <f>'P2'!J9</f>
        <v>-18</v>
      </c>
      <c r="F9" s="32">
        <f>'P3'!J9</f>
        <v>55.24</v>
      </c>
      <c r="G9" s="35">
        <f t="shared" ref="G9:G32" si="0">SUM(D9:F9)</f>
        <v>207.19</v>
      </c>
      <c r="H9" s="35">
        <f t="shared" ref="H9:H32" si="1">C9-D9-E9-F9</f>
        <v>191.13563800000003</v>
      </c>
      <c r="I9" s="36"/>
      <c r="J9" s="37">
        <f t="shared" ref="J9:J33" si="2">G9/$G$7</f>
        <v>1.0403046162948718E-4</v>
      </c>
      <c r="K9" s="38">
        <f t="shared" ref="K9:K33" si="3">B9-J9</f>
        <v>9.5969538370512832E-5</v>
      </c>
    </row>
    <row r="10" spans="1:11" ht="20.25" customHeight="1" x14ac:dyDescent="0.2">
      <c r="A10" s="28" t="s">
        <v>23</v>
      </c>
      <c r="B10" s="39">
        <v>1E-4</v>
      </c>
      <c r="C10" s="40">
        <f>B10*B7</f>
        <v>199.16281900000001</v>
      </c>
      <c r="D10" s="32">
        <f>'P1'!J10</f>
        <v>0</v>
      </c>
      <c r="E10" s="32">
        <f>'P2'!J10</f>
        <v>0</v>
      </c>
      <c r="F10" s="32">
        <f>'P3'!J10</f>
        <v>0</v>
      </c>
      <c r="G10" s="41">
        <f t="shared" si="0"/>
        <v>0</v>
      </c>
      <c r="H10" s="41">
        <f t="shared" si="1"/>
        <v>199.16281900000001</v>
      </c>
      <c r="I10" s="36"/>
      <c r="J10" s="42">
        <f t="shared" si="2"/>
        <v>0</v>
      </c>
      <c r="K10" s="43">
        <f t="shared" si="3"/>
        <v>1E-4</v>
      </c>
    </row>
    <row r="11" spans="1:11" ht="20.25" customHeight="1" x14ac:dyDescent="0.2">
      <c r="A11" s="28" t="s">
        <v>24</v>
      </c>
      <c r="B11" s="39">
        <v>1E-4</v>
      </c>
      <c r="C11" s="40">
        <f>B11*B7</f>
        <v>199.16281900000001</v>
      </c>
      <c r="D11" s="32">
        <f>'P1'!J11</f>
        <v>100.86</v>
      </c>
      <c r="E11" s="32">
        <f>'P2'!J11</f>
        <v>227</v>
      </c>
      <c r="F11" s="32">
        <f>'P3'!J11</f>
        <v>0</v>
      </c>
      <c r="G11" s="41">
        <f t="shared" si="0"/>
        <v>327.86</v>
      </c>
      <c r="H11" s="41">
        <f t="shared" si="1"/>
        <v>-128.697181</v>
      </c>
      <c r="I11" s="36"/>
      <c r="J11" s="42">
        <f t="shared" si="2"/>
        <v>1.6461907982935311E-4</v>
      </c>
      <c r="K11" s="43">
        <f t="shared" si="3"/>
        <v>-6.4619079829353102E-5</v>
      </c>
    </row>
    <row r="12" spans="1:11" ht="20.25" customHeight="1" x14ac:dyDescent="0.2">
      <c r="A12" s="28" t="s">
        <v>25</v>
      </c>
      <c r="B12" s="39">
        <v>1E-4</v>
      </c>
      <c r="C12" s="40">
        <f>B12*B7</f>
        <v>199.16281900000001</v>
      </c>
      <c r="D12" s="32">
        <f>'P1'!J12</f>
        <v>0</v>
      </c>
      <c r="E12" s="32">
        <f>'P2'!J12</f>
        <v>98</v>
      </c>
      <c r="F12" s="32">
        <f>'P3'!J12</f>
        <v>51.08</v>
      </c>
      <c r="G12" s="41">
        <f t="shared" si="0"/>
        <v>149.07999999999998</v>
      </c>
      <c r="H12" s="41">
        <f t="shared" si="1"/>
        <v>50.082819000000015</v>
      </c>
      <c r="I12" s="36"/>
      <c r="J12" s="42">
        <f t="shared" si="2"/>
        <v>7.4853328923808814E-5</v>
      </c>
      <c r="K12" s="43">
        <f t="shared" si="3"/>
        <v>2.5146671076191191E-5</v>
      </c>
    </row>
    <row r="13" spans="1:11" ht="20.25" customHeight="1" x14ac:dyDescent="0.2">
      <c r="A13" s="28" t="s">
        <v>26</v>
      </c>
      <c r="B13" s="39">
        <v>4.0000000000000001E-3</v>
      </c>
      <c r="C13" s="40">
        <f>B13*B7</f>
        <v>7966.5127599999996</v>
      </c>
      <c r="D13" s="32">
        <f>'P1'!J13</f>
        <v>2863.75</v>
      </c>
      <c r="E13" s="32">
        <f>'P2'!J13</f>
        <v>1105.76</v>
      </c>
      <c r="F13" s="32">
        <f>'P3'!J13</f>
        <v>706</v>
      </c>
      <c r="G13" s="41">
        <f t="shared" si="0"/>
        <v>4675.51</v>
      </c>
      <c r="H13" s="41">
        <f t="shared" si="1"/>
        <v>3291.0027599999994</v>
      </c>
      <c r="I13" s="36"/>
      <c r="J13" s="42">
        <f t="shared" si="2"/>
        <v>2.3475817542028266E-3</v>
      </c>
      <c r="K13" s="43">
        <f t="shared" si="3"/>
        <v>1.6524182457971735E-3</v>
      </c>
    </row>
    <row r="14" spans="1:11" ht="20.25" customHeight="1" x14ac:dyDescent="0.2">
      <c r="A14" s="28" t="s">
        <v>27</v>
      </c>
      <c r="B14" s="39">
        <v>5.0000000000000001E-4</v>
      </c>
      <c r="C14" s="40">
        <f>B14*B7</f>
        <v>995.81409499999995</v>
      </c>
      <c r="D14" s="32">
        <f>'P1'!J14</f>
        <v>116.1</v>
      </c>
      <c r="E14" s="32">
        <f>'P2'!J14</f>
        <v>174.05</v>
      </c>
      <c r="F14" s="32">
        <f>'P3'!J14</f>
        <v>213.99</v>
      </c>
      <c r="G14" s="41">
        <f t="shared" si="0"/>
        <v>504.14</v>
      </c>
      <c r="H14" s="41">
        <f t="shared" si="1"/>
        <v>491.67409499999985</v>
      </c>
      <c r="I14" s="36"/>
      <c r="J14" s="42">
        <f t="shared" si="2"/>
        <v>2.5312957635933043E-4</v>
      </c>
      <c r="K14" s="43">
        <f t="shared" si="3"/>
        <v>2.4687042364066958E-4</v>
      </c>
    </row>
    <row r="15" spans="1:11" ht="20.25" customHeight="1" x14ac:dyDescent="0.2">
      <c r="A15" s="28" t="s">
        <v>28</v>
      </c>
      <c r="B15" s="39">
        <v>5.0000000000000001E-4</v>
      </c>
      <c r="C15" s="40">
        <f>B15*B7</f>
        <v>995.81409499999995</v>
      </c>
      <c r="D15" s="32">
        <f>'P1'!J15</f>
        <v>604.4</v>
      </c>
      <c r="E15" s="32">
        <f>'P2'!J15</f>
        <v>498.70000000000005</v>
      </c>
      <c r="F15" s="32">
        <f>'P3'!J15</f>
        <v>215.13000000000002</v>
      </c>
      <c r="G15" s="41">
        <f t="shared" si="0"/>
        <v>1318.23</v>
      </c>
      <c r="H15" s="41">
        <f t="shared" si="1"/>
        <v>-322.41590500000007</v>
      </c>
      <c r="I15" s="36"/>
      <c r="J15" s="42">
        <f t="shared" si="2"/>
        <v>6.6188559020145224E-4</v>
      </c>
      <c r="K15" s="43">
        <f t="shared" si="3"/>
        <v>-1.6188559020145223E-4</v>
      </c>
    </row>
    <row r="16" spans="1:11" ht="20.25" customHeight="1" x14ac:dyDescent="0.2">
      <c r="A16" s="28" t="s">
        <v>29</v>
      </c>
      <c r="B16" s="39">
        <v>8.9999999999999998E-4</v>
      </c>
      <c r="C16" s="40">
        <f>B16*B7</f>
        <v>1792.465371</v>
      </c>
      <c r="D16" s="32">
        <f>'P1'!J16</f>
        <v>501.24999999999994</v>
      </c>
      <c r="E16" s="32">
        <f>'P2'!J16</f>
        <v>529.35</v>
      </c>
      <c r="F16" s="32">
        <f>'P3'!J16</f>
        <v>587.73</v>
      </c>
      <c r="G16" s="41">
        <f t="shared" si="0"/>
        <v>1618.33</v>
      </c>
      <c r="H16" s="41">
        <f t="shared" si="1"/>
        <v>174.13537099999996</v>
      </c>
      <c r="I16" s="36"/>
      <c r="J16" s="42">
        <f t="shared" si="2"/>
        <v>8.125663254445098E-4</v>
      </c>
      <c r="K16" s="43">
        <f t="shared" si="3"/>
        <v>8.7433674555490175E-5</v>
      </c>
    </row>
    <row r="17" spans="1:11" ht="20.25" customHeight="1" x14ac:dyDescent="0.2">
      <c r="A17" s="28" t="s">
        <v>30</v>
      </c>
      <c r="B17" s="39">
        <v>4.0000000000000002E-4</v>
      </c>
      <c r="C17" s="40">
        <f>B17*B7</f>
        <v>796.65127600000005</v>
      </c>
      <c r="D17" s="32">
        <f>'P1'!J17</f>
        <v>563.99</v>
      </c>
      <c r="E17" s="32">
        <f>'P2'!J17</f>
        <v>81</v>
      </c>
      <c r="F17" s="32">
        <f>'P3'!J17</f>
        <v>0</v>
      </c>
      <c r="G17" s="41">
        <f t="shared" si="0"/>
        <v>644.99</v>
      </c>
      <c r="H17" s="41">
        <f t="shared" si="1"/>
        <v>151.66127600000004</v>
      </c>
      <c r="I17" s="36"/>
      <c r="J17" s="42">
        <f t="shared" si="2"/>
        <v>3.238506078787728E-4</v>
      </c>
      <c r="K17" s="43">
        <f t="shared" si="3"/>
        <v>7.6149392121227218E-5</v>
      </c>
    </row>
    <row r="18" spans="1:11" ht="20.25" customHeight="1" x14ac:dyDescent="0.2">
      <c r="A18" s="28" t="s">
        <v>31</v>
      </c>
      <c r="B18" s="39">
        <v>5.0000000000000001E-4</v>
      </c>
      <c r="C18" s="40">
        <f>B18*B7</f>
        <v>995.81409499999995</v>
      </c>
      <c r="D18" s="32">
        <f>'P1'!J18</f>
        <v>223.86</v>
      </c>
      <c r="E18" s="32">
        <f>'P2'!J18</f>
        <v>0</v>
      </c>
      <c r="F18" s="32">
        <f>'P3'!J18</f>
        <v>0</v>
      </c>
      <c r="G18" s="41">
        <f t="shared" si="0"/>
        <v>223.86</v>
      </c>
      <c r="H18" s="41">
        <f t="shared" si="1"/>
        <v>771.95409499999994</v>
      </c>
      <c r="I18" s="36"/>
      <c r="J18" s="42">
        <f t="shared" si="2"/>
        <v>1.1240049780576766E-4</v>
      </c>
      <c r="K18" s="43">
        <f t="shared" si="3"/>
        <v>3.8759950219423235E-4</v>
      </c>
    </row>
    <row r="19" spans="1:11" ht="20.25" customHeight="1" x14ac:dyDescent="0.2">
      <c r="A19" s="28" t="s">
        <v>32</v>
      </c>
      <c r="B19" s="39">
        <v>2.2000000000000001E-3</v>
      </c>
      <c r="C19" s="40">
        <f>B19*B7</f>
        <v>4381.5820180000001</v>
      </c>
      <c r="D19" s="32">
        <f>'P1'!J19</f>
        <v>613.82000000000005</v>
      </c>
      <c r="E19" s="32">
        <f>'P2'!J19</f>
        <v>1466</v>
      </c>
      <c r="F19" s="32">
        <f>'P3'!J19</f>
        <v>0</v>
      </c>
      <c r="G19" s="41">
        <f t="shared" si="0"/>
        <v>2079.8200000000002</v>
      </c>
      <c r="H19" s="41">
        <f t="shared" si="1"/>
        <v>2301.7620179999999</v>
      </c>
      <c r="I19" s="36"/>
      <c r="J19" s="42">
        <f t="shared" si="2"/>
        <v>1.0442812621566681E-3</v>
      </c>
      <c r="K19" s="43">
        <f t="shared" si="3"/>
        <v>1.155718737843332E-3</v>
      </c>
    </row>
    <row r="20" spans="1:11" ht="20.25" customHeight="1" x14ac:dyDescent="0.2">
      <c r="A20" s="28" t="s">
        <v>33</v>
      </c>
      <c r="B20" s="39">
        <v>5.1999999999999998E-3</v>
      </c>
      <c r="C20" s="40">
        <f>B20*B7</f>
        <v>10356.466587999999</v>
      </c>
      <c r="D20" s="32">
        <f>'P1'!J20</f>
        <v>2873.9400000000005</v>
      </c>
      <c r="E20" s="32">
        <f>'P2'!J20</f>
        <v>3992.39</v>
      </c>
      <c r="F20" s="32">
        <f>'P3'!J20</f>
        <v>4178.63</v>
      </c>
      <c r="G20" s="41">
        <f t="shared" si="0"/>
        <v>11044.96</v>
      </c>
      <c r="H20" s="41">
        <f t="shared" si="1"/>
        <v>-688.49341200000117</v>
      </c>
      <c r="I20" s="36"/>
      <c r="J20" s="42">
        <f t="shared" si="2"/>
        <v>5.5456937471848097E-3</v>
      </c>
      <c r="K20" s="43">
        <f t="shared" si="3"/>
        <v>-3.456937471848099E-4</v>
      </c>
    </row>
    <row r="21" spans="1:11" ht="20.25" customHeight="1" x14ac:dyDescent="0.2">
      <c r="A21" s="28" t="s">
        <v>34</v>
      </c>
      <c r="B21" s="39">
        <v>1.15E-2</v>
      </c>
      <c r="C21" s="40">
        <f>B21*B7</f>
        <v>22903.724184999999</v>
      </c>
      <c r="D21" s="32">
        <f>'P1'!J21</f>
        <v>4823.82</v>
      </c>
      <c r="E21" s="32">
        <f>'P2'!J21</f>
        <v>8124.76</v>
      </c>
      <c r="F21" s="32">
        <f>'P3'!J21</f>
        <v>6742.2300000000005</v>
      </c>
      <c r="G21" s="41">
        <f t="shared" si="0"/>
        <v>19690.810000000001</v>
      </c>
      <c r="H21" s="41">
        <f t="shared" si="1"/>
        <v>3212.9141849999987</v>
      </c>
      <c r="I21" s="36"/>
      <c r="J21" s="42">
        <f t="shared" si="2"/>
        <v>9.8867901643830431E-3</v>
      </c>
      <c r="K21" s="43">
        <f t="shared" si="3"/>
        <v>1.6132098356169567E-3</v>
      </c>
    </row>
    <row r="22" spans="1:11" ht="20.25" customHeight="1" x14ac:dyDescent="0.2">
      <c r="A22" s="28" t="s">
        <v>35</v>
      </c>
      <c r="B22" s="39">
        <v>1.1999999999999999E-3</v>
      </c>
      <c r="C22" s="40">
        <f>B22*B7</f>
        <v>2389.9538279999997</v>
      </c>
      <c r="D22" s="32">
        <f>'P1'!J22</f>
        <v>719.74</v>
      </c>
      <c r="E22" s="32">
        <f>'P2'!J22</f>
        <v>864.48</v>
      </c>
      <c r="F22" s="32">
        <f>'P3'!J22</f>
        <v>1022.5400000000001</v>
      </c>
      <c r="G22" s="41">
        <f t="shared" si="0"/>
        <v>2606.7600000000002</v>
      </c>
      <c r="H22" s="41">
        <f t="shared" si="1"/>
        <v>-216.8061720000004</v>
      </c>
      <c r="I22" s="36"/>
      <c r="J22" s="42">
        <f t="shared" si="2"/>
        <v>1.3088587584211692E-3</v>
      </c>
      <c r="K22" s="43">
        <f t="shared" si="3"/>
        <v>-1.0885875842116927E-4</v>
      </c>
    </row>
    <row r="23" spans="1:11" ht="20.25" customHeight="1" x14ac:dyDescent="0.2">
      <c r="A23" s="28" t="s">
        <v>36</v>
      </c>
      <c r="B23" s="39">
        <v>1.5E-3</v>
      </c>
      <c r="C23" s="40">
        <f>B23*B7</f>
        <v>2987.4422850000001</v>
      </c>
      <c r="D23" s="32">
        <f>'P1'!J23</f>
        <v>2251.25</v>
      </c>
      <c r="E23" s="32">
        <f>'P2'!J23</f>
        <v>857.18</v>
      </c>
      <c r="F23" s="32">
        <f>'P3'!J23</f>
        <v>465.59000000000003</v>
      </c>
      <c r="G23" s="41">
        <f t="shared" si="0"/>
        <v>3574.02</v>
      </c>
      <c r="H23" s="41">
        <f t="shared" si="1"/>
        <v>-586.5777149999999</v>
      </c>
      <c r="I23" s="36"/>
      <c r="J23" s="42">
        <f t="shared" si="2"/>
        <v>1.7945216973455271E-3</v>
      </c>
      <c r="K23" s="43">
        <f t="shared" si="3"/>
        <v>-2.9452169734552709E-4</v>
      </c>
    </row>
    <row r="24" spans="1:11" ht="20.25" customHeight="1" x14ac:dyDescent="0.2">
      <c r="A24" s="28" t="s">
        <v>37</v>
      </c>
      <c r="B24" s="39">
        <v>3.5000000000000001E-3</v>
      </c>
      <c r="C24" s="40">
        <f>B24*B7</f>
        <v>6970.6986649999999</v>
      </c>
      <c r="D24" s="32">
        <f>'P1'!J24</f>
        <v>2201.73</v>
      </c>
      <c r="E24" s="32">
        <f>'P2'!J24</f>
        <v>2638.11</v>
      </c>
      <c r="F24" s="32">
        <f>'P3'!J24</f>
        <v>3702.5</v>
      </c>
      <c r="G24" s="41">
        <f t="shared" si="0"/>
        <v>8542.34</v>
      </c>
      <c r="H24" s="41">
        <f t="shared" si="1"/>
        <v>-1571.6413349999998</v>
      </c>
      <c r="I24" s="36"/>
      <c r="J24" s="42">
        <f t="shared" si="2"/>
        <v>4.2891238650322582E-3</v>
      </c>
      <c r="K24" s="43">
        <f t="shared" si="3"/>
        <v>-7.8912386503225814E-4</v>
      </c>
    </row>
    <row r="25" spans="1:11" ht="20.25" customHeight="1" x14ac:dyDescent="0.2">
      <c r="A25" s="28" t="s">
        <v>38</v>
      </c>
      <c r="B25" s="39">
        <v>1.1999999999999999E-3</v>
      </c>
      <c r="C25" s="40">
        <f>B25*B7</f>
        <v>2389.9538279999997</v>
      </c>
      <c r="D25" s="32">
        <f>'P1'!J25</f>
        <v>742.85</v>
      </c>
      <c r="E25" s="32">
        <f>'P2'!J25</f>
        <v>597.83000000000004</v>
      </c>
      <c r="F25" s="32">
        <f>'P3'!J25</f>
        <v>678.61</v>
      </c>
      <c r="G25" s="41">
        <f t="shared" si="0"/>
        <v>2019.29</v>
      </c>
      <c r="H25" s="41">
        <f t="shared" si="1"/>
        <v>370.66382799999985</v>
      </c>
      <c r="I25" s="36"/>
      <c r="J25" s="42">
        <f t="shared" si="2"/>
        <v>1.0138890432154408E-3</v>
      </c>
      <c r="K25" s="43">
        <f t="shared" si="3"/>
        <v>1.861109567845591E-4</v>
      </c>
    </row>
    <row r="26" spans="1:11" ht="20.25" customHeight="1" x14ac:dyDescent="0.2">
      <c r="A26" s="28" t="s">
        <v>39</v>
      </c>
      <c r="B26" s="39">
        <v>1E-3</v>
      </c>
      <c r="C26" s="40">
        <f>B26*B7</f>
        <v>1991.6281899999999</v>
      </c>
      <c r="D26" s="32">
        <f>'P1'!J26</f>
        <v>695.36</v>
      </c>
      <c r="E26" s="32">
        <f>'P2'!J26</f>
        <v>1054.1599999999999</v>
      </c>
      <c r="F26" s="32">
        <f>'P3'!J26</f>
        <v>902.33999999999992</v>
      </c>
      <c r="G26" s="41">
        <f t="shared" si="0"/>
        <v>2651.8599999999997</v>
      </c>
      <c r="H26" s="41">
        <f t="shared" si="1"/>
        <v>-660.23181</v>
      </c>
      <c r="I26" s="36"/>
      <c r="J26" s="42">
        <f t="shared" si="2"/>
        <v>1.3315035473563967E-3</v>
      </c>
      <c r="K26" s="43">
        <f t="shared" si="3"/>
        <v>-3.3150354735639667E-4</v>
      </c>
    </row>
    <row r="27" spans="1:11" ht="20.25" customHeight="1" x14ac:dyDescent="0.2">
      <c r="A27" s="28" t="s">
        <v>40</v>
      </c>
      <c r="B27" s="39">
        <v>5.0000000000000001E-4</v>
      </c>
      <c r="C27" s="40">
        <f>B27*B7</f>
        <v>995.81409499999995</v>
      </c>
      <c r="D27" s="32">
        <f>'P1'!J27</f>
        <v>532.92000000000007</v>
      </c>
      <c r="E27" s="32">
        <f>'P2'!J27</f>
        <v>300.02</v>
      </c>
      <c r="F27" s="32">
        <f>'P3'!J27</f>
        <v>290.40000000000003</v>
      </c>
      <c r="G27" s="41">
        <f t="shared" si="0"/>
        <v>1123.3400000000001</v>
      </c>
      <c r="H27" s="41">
        <f t="shared" si="1"/>
        <v>-127.52590500000014</v>
      </c>
      <c r="I27" s="36"/>
      <c r="J27" s="42">
        <f t="shared" si="2"/>
        <v>5.6403098009975459E-4</v>
      </c>
      <c r="K27" s="43">
        <f t="shared" si="3"/>
        <v>-6.4030980099754578E-5</v>
      </c>
    </row>
    <row r="28" spans="1:11" ht="20.25" customHeight="1" x14ac:dyDescent="0.2">
      <c r="A28" s="28" t="s">
        <v>41</v>
      </c>
      <c r="B28" s="39">
        <v>2E-3</v>
      </c>
      <c r="C28" s="40">
        <f>B28*B7</f>
        <v>3983.2563799999998</v>
      </c>
      <c r="D28" s="32">
        <f>'P1'!J28</f>
        <v>921.68</v>
      </c>
      <c r="E28" s="32">
        <f>'P2'!J28</f>
        <v>0</v>
      </c>
      <c r="F28" s="32">
        <f>'P3'!J28</f>
        <v>0</v>
      </c>
      <c r="G28" s="41">
        <f t="shared" si="0"/>
        <v>921.68</v>
      </c>
      <c r="H28" s="41">
        <f t="shared" si="1"/>
        <v>3061.57638</v>
      </c>
      <c r="I28" s="36"/>
      <c r="J28" s="42">
        <f t="shared" si="2"/>
        <v>4.6277714114902139E-4</v>
      </c>
      <c r="K28" s="43">
        <f t="shared" si="3"/>
        <v>1.5372228588509786E-3</v>
      </c>
    </row>
    <row r="29" spans="1:11" ht="20.25" customHeight="1" x14ac:dyDescent="0.2">
      <c r="A29" s="28" t="s">
        <v>42</v>
      </c>
      <c r="B29" s="39">
        <v>5.0000000000000001E-4</v>
      </c>
      <c r="C29" s="40">
        <f>B29*B7</f>
        <v>995.81409499999995</v>
      </c>
      <c r="D29" s="32">
        <f>'P1'!J29</f>
        <v>0</v>
      </c>
      <c r="E29" s="32">
        <f>'P2'!J29</f>
        <v>0</v>
      </c>
      <c r="F29" s="32">
        <f>'P3'!J29</f>
        <v>900</v>
      </c>
      <c r="G29" s="41">
        <f t="shared" si="0"/>
        <v>900</v>
      </c>
      <c r="H29" s="41">
        <f t="shared" si="1"/>
        <v>95.814094999999952</v>
      </c>
      <c r="I29" s="36"/>
      <c r="J29" s="42">
        <f t="shared" si="2"/>
        <v>4.5189157520410473E-4</v>
      </c>
      <c r="K29" s="43">
        <f t="shared" si="3"/>
        <v>4.8108424795895285E-5</v>
      </c>
    </row>
    <row r="30" spans="1:11" ht="20.25" customHeight="1" x14ac:dyDescent="0.2">
      <c r="A30" s="28" t="s">
        <v>43</v>
      </c>
      <c r="B30" s="39">
        <v>8.0000000000000004E-4</v>
      </c>
      <c r="C30" s="40">
        <f>B30*B7</f>
        <v>1593.3025520000001</v>
      </c>
      <c r="D30" s="32">
        <f>'P1'!J30</f>
        <v>662.79</v>
      </c>
      <c r="E30" s="32">
        <f>'P2'!J30</f>
        <v>429</v>
      </c>
      <c r="F30" s="32">
        <f>'P3'!J30</f>
        <v>0</v>
      </c>
      <c r="G30" s="41">
        <f t="shared" si="0"/>
        <v>1091.79</v>
      </c>
      <c r="H30" s="41">
        <f t="shared" si="1"/>
        <v>501.51255200000014</v>
      </c>
      <c r="I30" s="36"/>
      <c r="J30" s="42">
        <f t="shared" si="2"/>
        <v>5.4818966988009945E-4</v>
      </c>
      <c r="K30" s="43">
        <f t="shared" si="3"/>
        <v>2.5181033011990059E-4</v>
      </c>
    </row>
    <row r="31" spans="1:11" ht="20.25" customHeight="1" x14ac:dyDescent="0.2">
      <c r="A31" s="28" t="s">
        <v>44</v>
      </c>
      <c r="B31" s="39">
        <v>5.9999999999999995E-4</v>
      </c>
      <c r="C31" s="40">
        <f>B31*B7</f>
        <v>1194.9769139999999</v>
      </c>
      <c r="D31" s="32">
        <f>'P1'!J31</f>
        <v>304.45</v>
      </c>
      <c r="E31" s="32">
        <f>'P2'!J31</f>
        <v>319.39999999999998</v>
      </c>
      <c r="F31" s="32">
        <f>'P3'!J31</f>
        <v>448.8</v>
      </c>
      <c r="G31" s="41">
        <f t="shared" si="0"/>
        <v>1072.6499999999999</v>
      </c>
      <c r="H31" s="41">
        <f t="shared" si="1"/>
        <v>122.32691399999982</v>
      </c>
      <c r="I31" s="36"/>
      <c r="J31" s="42">
        <f t="shared" si="2"/>
        <v>5.3857944238075873E-4</v>
      </c>
      <c r="K31" s="43">
        <f t="shared" si="3"/>
        <v>6.1420557619241219E-5</v>
      </c>
    </row>
    <row r="32" spans="1:11" ht="20.25" customHeight="1" x14ac:dyDescent="0.2">
      <c r="A32" s="44" t="s">
        <v>45</v>
      </c>
      <c r="B32" s="45">
        <v>1.0500000000000001E-2</v>
      </c>
      <c r="C32" s="46">
        <f>B32*B7</f>
        <v>20912.095995</v>
      </c>
      <c r="D32" s="32">
        <f>'P1'!J32</f>
        <v>6388.58</v>
      </c>
      <c r="E32" s="32">
        <f>'P2'!J32</f>
        <v>6010.61</v>
      </c>
      <c r="F32" s="32">
        <f>'P3'!J32</f>
        <v>7420.0199999999995</v>
      </c>
      <c r="G32" s="47">
        <f t="shared" si="0"/>
        <v>19819.21</v>
      </c>
      <c r="H32" s="47">
        <f t="shared" si="1"/>
        <v>1092.8859950000015</v>
      </c>
      <c r="I32" s="48"/>
      <c r="J32" s="49">
        <f t="shared" si="2"/>
        <v>9.9512600291121606E-3</v>
      </c>
      <c r="K32" s="50">
        <f t="shared" si="3"/>
        <v>5.4873997088784009E-4</v>
      </c>
    </row>
    <row r="33" spans="1:11" ht="20.25" customHeight="1" x14ac:dyDescent="0.2">
      <c r="A33" s="51" t="s">
        <v>46</v>
      </c>
      <c r="B33" s="52">
        <f>SUM(B9:B32)</f>
        <v>4.9500000000000016E-2</v>
      </c>
      <c r="C33" s="53">
        <f>B33*B7</f>
        <v>98585.595405000029</v>
      </c>
      <c r="D33" s="53">
        <f t="shared" ref="D33:H33" si="4">SUM(D9:D32)</f>
        <v>28877.089999999997</v>
      </c>
      <c r="E33" s="53">
        <f t="shared" si="4"/>
        <v>29349.800000000007</v>
      </c>
      <c r="F33" s="53">
        <f t="shared" si="4"/>
        <v>28580.830000000005</v>
      </c>
      <c r="G33" s="53">
        <f t="shared" si="4"/>
        <v>86807.72</v>
      </c>
      <c r="H33" s="53">
        <f t="shared" si="4"/>
        <v>11777.875404999995</v>
      </c>
      <c r="I33" s="54"/>
      <c r="J33" s="55">
        <f t="shared" si="2"/>
        <v>4.3586308145196519E-2</v>
      </c>
      <c r="K33" s="56">
        <f t="shared" si="3"/>
        <v>5.9136918548034975E-3</v>
      </c>
    </row>
    <row r="34" spans="1:11" ht="13" x14ac:dyDescent="0.15">
      <c r="A34" s="57"/>
      <c r="B34" s="57"/>
      <c r="C34" s="57"/>
      <c r="D34" s="57"/>
      <c r="E34" s="57"/>
      <c r="F34" s="57"/>
      <c r="G34" s="57"/>
      <c r="H34" s="57"/>
      <c r="I34" s="58"/>
      <c r="J34" s="57"/>
      <c r="K34" s="57"/>
    </row>
    <row r="35" spans="1:11" ht="13" x14ac:dyDescent="0.15">
      <c r="I35" s="59"/>
    </row>
  </sheetData>
  <mergeCells count="3">
    <mergeCell ref="A1:K1"/>
    <mergeCell ref="A3:K3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P1</vt:lpstr>
      <vt:lpstr>P2</vt:lpstr>
      <vt:lpstr>P3</vt:lpstr>
      <vt:lpstr>Total 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2023-07-03T21:12:21Z</dcterms:modified>
</cp:coreProperties>
</file>