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drawingml.chart+xml" PartName="/xl/charts/chart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ARKETING CHECKLIST" sheetId="1" r:id="rId4"/>
    <sheet state="visible" name="DASHBOARD" sheetId="2" r:id="rId5"/>
    <sheet state="visible" name="CALENDAR VIEW" sheetId="3" r:id="rId6"/>
    <sheet state="visible" name="COMPACT LAYOUT" sheetId="4" r:id="rId7"/>
    <sheet state="visible" name="SEO &amp; LISTING" sheetId="5" r:id="rId8"/>
    <sheet state="visible" name="INSTRUCTIONS" sheetId="6" r:id="rId9"/>
  </sheets>
  <definedNames/>
  <calcPr/>
  <extLst>
    <ext uri="GoogleSheetsCustomDataVersion2">
      <go:sheetsCustomData xmlns:go="http://customooxmlschemas.google.com/" r:id="rId10" roundtripDataChecksum="Ty8HfQxnpLLmS+1If+Q1d3WCseaiKVYxMb052qYwkj0="/>
    </ext>
  </extLst>
</workbook>
</file>

<file path=xl/sharedStrings.xml><?xml version="1.0" encoding="utf-8"?>
<sst xmlns="http://schemas.openxmlformats.org/spreadsheetml/2006/main" count="299" uniqueCount="201">
  <si>
    <t>RESTAURANT MARKETING CHECKLIST</t>
  </si>
  <si>
    <t>Track marketing tasks by category, owner, and deadline. Status, Priority, and Budget cells are editable dropdowns/inputs - overdue tasks highlight automatically.</t>
  </si>
  <si>
    <t>#</t>
  </si>
  <si>
    <t>Category</t>
  </si>
  <si>
    <t>Task</t>
  </si>
  <si>
    <t>Status</t>
  </si>
  <si>
    <t>Priority</t>
  </si>
  <si>
    <t>Due Date</t>
  </si>
  <si>
    <t>Assigned To</t>
  </si>
  <si>
    <t>Budget ($)</t>
  </si>
  <si>
    <t>% Complete</t>
  </si>
  <si>
    <t>Notes</t>
  </si>
  <si>
    <t>Website</t>
  </si>
  <si>
    <t>Launch or update restaurant website with current menu</t>
  </si>
  <si>
    <t>Completed</t>
  </si>
  <si>
    <t>High</t>
  </si>
  <si>
    <t>Web Team</t>
  </si>
  <si>
    <t>Includes mobile-responsive redesign</t>
  </si>
  <si>
    <t>Add online reservation / waitlist widget</t>
  </si>
  <si>
    <t>In Progress</t>
  </si>
  <si>
    <t>Integrate with OpenTable or Resy</t>
  </si>
  <si>
    <t>Set up online ordering / delivery integration</t>
  </si>
  <si>
    <t>Not Started</t>
  </si>
  <si>
    <t>Connect to DoorDash, UberEats APIs</t>
  </si>
  <si>
    <t>Optimize site for local SEO (NAP consistency, schema markup)</t>
  </si>
  <si>
    <t>Medium</t>
  </si>
  <si>
    <t>Marketing Team</t>
  </si>
  <si>
    <t>Name/Address/Phone must match GMB listing</t>
  </si>
  <si>
    <t>Add high-quality food photography to menu pages</t>
  </si>
  <si>
    <t>Schedule photographer for next menu refresh</t>
  </si>
  <si>
    <t>Social Media</t>
  </si>
  <si>
    <t>Claim and verify Google Business Profile</t>
  </si>
  <si>
    <t>Critical for local search visibility</t>
  </si>
  <si>
    <t>Post daily specials on Instagram</t>
  </si>
  <si>
    <t>Social Team</t>
  </si>
  <si>
    <t>Use June promo image set</t>
  </si>
  <si>
    <t>Post weekly specials on Facebook</t>
  </si>
  <si>
    <t>Cross-post from Instagram</t>
  </si>
  <si>
    <t>Set up TikTok account and post short-form video content</t>
  </si>
  <si>
    <t>Behind-the-scenes kitchen content</t>
  </si>
  <si>
    <t>Run monthly Instagram/Facebook giveaway</t>
  </si>
  <si>
    <t>Low</t>
  </si>
  <si>
    <t>Partner with local supplier for prize</t>
  </si>
  <si>
    <t>Reviews</t>
  </si>
  <si>
    <t>Set up review monitoring (Google, Yelp, TripAdvisor)</t>
  </si>
  <si>
    <t>Use review aggregator tool</t>
  </si>
  <si>
    <t>Respond to all new reviews within 48 hours</t>
  </si>
  <si>
    <t>Manager</t>
  </si>
  <si>
    <t>Ongoing task - track weekly</t>
  </si>
  <si>
    <t>Request reviews from satisfied repeat customers</t>
  </si>
  <si>
    <t>Front of House</t>
  </si>
  <si>
    <t>Add QR code to receipts</t>
  </si>
  <si>
    <t>Advertising</t>
  </si>
  <si>
    <t>Run targeted Facebook/Instagram ad campaign</t>
  </si>
  <si>
    <t>Target 5-mile radius, lunch crowd</t>
  </si>
  <si>
    <t>Set up Google Ads for local search terms</t>
  </si>
  <si>
    <t>Target "restaurants near me" queries</t>
  </si>
  <si>
    <t>Print and distribute local flyers / menu inserts</t>
  </si>
  <si>
    <t>Partner with nearby businesses</t>
  </si>
  <si>
    <t>PR</t>
  </si>
  <si>
    <t>Pitch local food blogger / journalist for feature</t>
  </si>
  <si>
    <t>Owner</t>
  </si>
  <si>
    <t>Offer complimentary tasting menu</t>
  </si>
  <si>
    <t>Submit restaurant to local "best of" guides</t>
  </si>
  <si>
    <t>Check submission deadlines</t>
  </si>
  <si>
    <t>Events</t>
  </si>
  <si>
    <t>Plan grand-reopening / seasonal event</t>
  </si>
  <si>
    <t>Coordinate with PR and social teams</t>
  </si>
  <si>
    <t>Host weekly trivia or live music night</t>
  </si>
  <si>
    <t>Recurring weekly draw for slow nights</t>
  </si>
  <si>
    <t>Print</t>
  </si>
  <si>
    <t>Update printed menus with new seasonal items</t>
  </si>
  <si>
    <t>Coordinate with chef on final pricing</t>
  </si>
  <si>
    <t>Email</t>
  </si>
  <si>
    <t>Build email list via website signup and in-store QR</t>
  </si>
  <si>
    <t>Offer 10% off first order incentive</t>
  </si>
  <si>
    <t>Send monthly newsletter with promotions</t>
  </si>
  <si>
    <t>Use Mailchimp or similar platform</t>
  </si>
  <si>
    <t>SUMMARY</t>
  </si>
  <si>
    <t>Total Tasks</t>
  </si>
  <si>
    <t>Overdue (Not Completed)</t>
  </si>
  <si>
    <t>Completion %</t>
  </si>
  <si>
    <t>Total Budget Allocated</t>
  </si>
  <si>
    <t>MARKETING CHECKLIST - DASHBOARD</t>
  </si>
  <si>
    <t>Auto-calculated from the Marketing Checklist sheet. Add or update tasks there and this dashboard refreshes automatically.</t>
  </si>
  <si>
    <t>KEY PERFORMANCE INDICATORS</t>
  </si>
  <si>
    <t>TOTAL TASKS</t>
  </si>
  <si>
    <t>COMPLETION RATE</t>
  </si>
  <si>
    <t>OVERDUE TASKS</t>
  </si>
  <si>
    <t>HIGH PRIORITY OPEN</t>
  </si>
  <si>
    <t>TOTAL BUDGET ALLOCATED</t>
  </si>
  <si>
    <t>TASKS BY STATUS</t>
  </si>
  <si>
    <t>OPEN TASKS BY CATEGORY</t>
  </si>
  <si>
    <t>Open Tasks</t>
  </si>
  <si>
    <t>On Hold</t>
  </si>
  <si>
    <t>MARKETING CHECKLIST - CALENDAR / TIMELINE VIEW</t>
  </si>
  <si>
    <t>Tasks sorted chronologically by due date for at-a-glance planning. This view pulls directly from the Marketing Checklist sheet.</t>
  </si>
  <si>
    <t>Days Until Due</t>
  </si>
  <si>
    <t>MARKETING CHECKLIST - COMPACT LAYOUT</t>
  </si>
  <si>
    <t>Minimalist 4-column view (Category, Task, Status, Notes) for quick on-the-spot checks or printed staff handouts. Pulls live from Marketing Checklist.</t>
  </si>
  <si>
    <t>NEXT UPCOMING TASK (NOT YET COMPLETED)</t>
  </si>
  <si>
    <t>Nearest due date (helper):</t>
  </si>
  <si>
    <t>SEO &amp; WEBSITE LISTING - MARKETING CHECKLIST</t>
  </si>
  <si>
    <t>Copy-paste ready content for the resources/templates download page. Reference content, not part of the working checklist.</t>
  </si>
  <si>
    <t>FILE NAMING</t>
  </si>
  <si>
    <t>Recommended filename</t>
  </si>
  <si>
    <t>restaurant-marketing-checklist.xlsx</t>
  </si>
  <si>
    <t>Alt formats to offer</t>
  </si>
  <si>
    <t>Google Sheets (.gsheet link) and CSV export</t>
  </si>
  <si>
    <t>PAGE METADATA</t>
  </si>
  <si>
    <t>Page Title</t>
  </si>
  <si>
    <t>Restaurant Marketing Checklist Template (Excel / Google Sheets)</t>
  </si>
  <si>
    <t>Meta Keywords</t>
  </si>
  <si>
    <t>restaurant marketing plan, marketing checklist, social media checklist, email marketing template, restaurant promotions, free restaurant template</t>
  </si>
  <si>
    <t>Meta Description</t>
  </si>
  <si>
    <t>Free Excel/Google Sheets marketing checklist for restaurants. Includes website, social media, advertising &amp; promotions tasks with status tracking. Editable categories and due dates.</t>
  </si>
  <si>
    <t>DOWNLOAD PAGE - DESCRIPTION</t>
  </si>
  <si>
    <t>Body copy</t>
  </si>
  <si>
    <t>Optimize your restaurant's marketing with our Restaurant Marketing Checklist template. This Excel/Google Sheets file covers essential tasks - from building your website and setting up social media, to managing reviews and local ads. Track progress with drop-down status fields and due dates.</t>
  </si>
  <si>
    <t>DOWNLOAD PAGE - FEATURES (bullet list)</t>
  </si>
  <si>
    <t>Feature 1</t>
  </si>
  <si>
    <t>Organized by marketing categories (Website, Social Media, Reviews, Advertising, PR, Events, Print, Email)</t>
  </si>
  <si>
    <t>Feature 2</t>
  </si>
  <si>
    <t>Status dropdowns and conditional highlights for overdue and due-soon tasks</t>
  </si>
  <si>
    <t>Feature 3</t>
  </si>
  <si>
    <t>Includes 23 pre-filled sample tasks for a quick start (e.g. "Claim Google Business Profile")</t>
  </si>
  <si>
    <t>Feature 4</t>
  </si>
  <si>
    <t>Auto-calculated completion %, budget totals, and a visual KPI dashboard</t>
  </si>
  <si>
    <t>Feature 5</t>
  </si>
  <si>
    <t>Compact and Detailed layout views, plus a chronological Calendar View</t>
  </si>
  <si>
    <t>Feature 6</t>
  </si>
  <si>
    <t>Printable checklist (landscape) and mobile/tablet-friendly design</t>
  </si>
  <si>
    <t>DOWNLOAD PAGE - INSTRUCTIONS</t>
  </si>
  <si>
    <t>Step 1</t>
  </si>
  <si>
    <t>Download the Excel or Google Sheets file</t>
  </si>
  <si>
    <t>Step 2</t>
  </si>
  <si>
    <t>Customize categories and tasks as needed for your restaurant</t>
  </si>
  <si>
    <t>Step 3</t>
  </si>
  <si>
    <t>List your marketing actions with deadlines and assign an owner</t>
  </si>
  <si>
    <t>Step 4</t>
  </si>
  <si>
    <t>Update status as you work - overdue and due-soon tasks highlight automatically</t>
  </si>
  <si>
    <t>Step 5</t>
  </si>
  <si>
    <t>Review the Dashboard weekly; export or print to share with your team</t>
  </si>
  <si>
    <t>LICENSE</t>
  </si>
  <si>
    <t>License type</t>
  </si>
  <si>
    <t>Free for personal and commercial use (Creative Commons BY)</t>
  </si>
  <si>
    <t>Attribution requirement</t>
  </si>
  <si>
    <t>Please credit RestaurantAssociation.com if republishing or redistributing this template</t>
  </si>
  <si>
    <t>SOURCES / CITATIONS (for page footer)</t>
  </si>
  <si>
    <t>Reference basis</t>
  </si>
  <si>
    <t>Based on restaurant industry marketing best practices and templates, including guidance referenced from Coastapp's restaurant marketing checklist and related industry resources on social media, reviews, and local advertising for restaurants</t>
  </si>
  <si>
    <t>COMPANION TEMPLATE NOTE</t>
  </si>
  <si>
    <t>Cross-reference</t>
  </si>
  <si>
    <t>This is the Marketing Checklist companion to the Restaurant Health Inspection Checklist workbook - both follow the same SEO and listing format for consistency across the Resources/Templates page</t>
  </si>
  <si>
    <t>MARKETING TASK WORKFLOW (PROCESS OUTLINE)</t>
  </si>
  <si>
    <t>1. Identify marketing task and assign it to a category (Website, Social, Reviews, Advertising, PR, Events, Print, Email)</t>
  </si>
  <si>
    <t>2. Set Priority, Due Date, and Assigned To</t>
  </si>
  <si>
    <t>3. Mark Status as work begins (Not Started → In Progress)</t>
  </si>
  <si>
    <t>4. Track budget if applicable; update Notes with relevant links or context</t>
  </si>
  <si>
    <t>5. Mark Completed once finished and verified</t>
  </si>
  <si>
    <t>6. Review Dashboard weekly to catch overdue or high-priority open items</t>
  </si>
  <si>
    <t>7. Use Calendar View to plan the upcoming week/month of marketing activity</t>
  </si>
  <si>
    <t>RESTAURANT MARKETING CHECKLIST - GUIDE</t>
  </si>
  <si>
    <t>HOW TO USE THIS WORKBOOK</t>
  </si>
  <si>
    <t>•  1. MARKETING CHECKLIST - the main task list, organized by category (Website, Social Media, Reviews, Advertising, PR, Events, Print, Email). Update Status, Priority, Due Date, Assigned To, and Budget as you work.</t>
  </si>
  <si>
    <t>•  2. DASHBOARD - auto-calculated KPIs (completion rate, overdue tasks, high-priority open items, total budget) plus a status breakdown chart and per-category open-task/budget table.</t>
  </si>
  <si>
    <t>•  3. CALENDAR VIEW - the same tasks sorted chronologically by due date, for at-a-glance weekly/monthly planning.</t>
  </si>
  <si>
    <t>•  4. Add new rows directly to the Marketing Checklist sheet as new campaigns arise; Dashboard and Calendar View formulas reference fixed ranges, so extend the range if you add many new rows (see Customizing section below).</t>
  </si>
  <si>
    <t>STATUS &amp; PRIORITY DEFINITIONS</t>
  </si>
  <si>
    <t>•  Not Started - task identified but no work has begun.</t>
  </si>
  <si>
    <t>•  In Progress - actively being worked on.</t>
  </si>
  <si>
    <t>•  Completed - finished and verified.</t>
  </si>
  <si>
    <t>•  On Hold - paused, awaiting budget, approval, or external dependency.</t>
  </si>
  <si>
    <t>•  Priority (High/Medium/Low) - used to triage attention; High-priority open tasks surface separately on the Dashboard.</t>
  </si>
  <si>
    <t>CONDITIONAL FORMATTING LOGIC</t>
  </si>
  <si>
    <t>•  Overdue (red): Due Date is before today AND Status is not "Completed".</t>
  </si>
  <si>
    <t>•  Due soon (amber): Due Date falls within the next 3 days AND Status is not "Completed".</t>
  </si>
  <si>
    <t>•  Completed (green): Status = "Completed".</t>
  </si>
  <si>
    <t>•  Not started (gray): Status = "Not Started".</t>
  </si>
  <si>
    <t>•  High priority (red text): Priority = "High" - draws attention regardless of due date.</t>
  </si>
  <si>
    <t>FORMULAS USED</t>
  </si>
  <si>
    <t>•  % Complete (per row): 100% if Completed, 50% if In Progress, 25% if On Hold, 0% if Not Started.</t>
  </si>
  <si>
    <t>•  Completion Rate (Dashboard): Average of all row % Complete values.</t>
  </si>
  <si>
    <t>•  Overdue Tasks: Counts rows where Due Date &lt; TODAY() and Status ≠ Completed.</t>
  </si>
  <si>
    <t>•  Total Budget Allocated: Sum of the Budget column.</t>
  </si>
  <si>
    <t>•  Category Open Tasks / Budget: COUNTIFS / SUMIF filtered by category and status.</t>
  </si>
  <si>
    <t>PRINTABLE LAYOUT</t>
  </si>
  <si>
    <t>•  Marketing Checklist and Calendar View sheets are designed for landscape printing - use File &gt; Print, set orientation to Landscape, and "Fit to 1 page wide".</t>
  </si>
  <si>
    <t>•  Freeze header rows are already applied so headers repeat as you scroll/print across pages.</t>
  </si>
  <si>
    <t>MOBILE &amp; GOOGLE SHEETS USE</t>
  </si>
  <si>
    <t>•  All dropdowns, conditional formatting, and formulas carry over to Google Sheets.</t>
  </si>
  <si>
    <t>•  No macros are used (per best practice for cross-platform compatibility) - all automation is formula-based.</t>
  </si>
  <si>
    <t>•  On mobile, consider hiding the Notes column (right-click &gt; Hide Column) for a more compact view.</t>
  </si>
  <si>
    <t>CUSTOMIZING THIS TEMPLATE</t>
  </si>
  <si>
    <t>•  Add new tasks: insert rows within the Marketing Checklist table (between existing data rows) so formatting and dropdowns carry through automatically.</t>
  </si>
  <si>
    <t>•  Add new categories: update the Category dropdown list (Data &gt; Data Validation on column C) and add corresponding rows to the Dashboard's category breakdown table.</t>
  </si>
  <si>
    <t>•  Extend formula ranges: if you add many new tasks beyond the current range, update the cell ranges referenced in Dashboard and Calendar View formulas to include the new rows.</t>
  </si>
  <si>
    <t>•  Rename / add Assigned To options via the dropdown on column H.</t>
  </si>
  <si>
    <t>EXPORT OPTIONS</t>
  </si>
  <si>
    <t>•  PDF: File &gt; Print &gt; Save as PDF, preserving landscape layout and color highlighting.</t>
  </si>
  <si>
    <t>•  CSV: File &gt; Save As &gt; CSV for import into project management tools (note: formulas, dropdowns, and formatting will be lost in CSV).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</si>
</sst>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5">
    <numFmt numFmtId="164" formatCode="M/d/yyyy"/>
    <numFmt numFmtId="165" formatCode="&quot;$&quot;#,##0;&quot;($&quot;#,##0\);\-"/>
    <numFmt numFmtId="166" formatCode="0.0%"/>
    <numFmt numFmtId="167" formatCode="&quot;$&quot;#,##0"/>
    <numFmt numFmtId="168" formatCode="dd/mm/yyyy"/>
  </numFmts>
  <fonts count="22">
    <font>
      <sz val="11.0"/>
      <color theme="1"/>
      <name val="Calibri"/>
      <scheme val="minor"/>
    </font>
    <font>
      <b/>
      <sz val="16.0"/>
      <color rgb="FFFFFFFF"/>
      <name val="Arial"/>
    </font>
    <font/>
    <font>
      <i/>
      <sz val="9.0"/>
      <color rgb="FF7F8C8D"/>
      <name val="Arial"/>
    </font>
    <font>
      <b/>
      <sz val="9.0"/>
      <color rgb="FFFFFFFF"/>
      <name val="Arial"/>
    </font>
    <font>
      <sz val="9.0"/>
      <color rgb="FF7F8C8D"/>
      <name val="Arial"/>
    </font>
    <font>
      <b/>
      <sz val="9.0"/>
      <color rgb="FFC44600"/>
      <name val="Arial"/>
    </font>
    <font>
      <sz val="10.0"/>
      <color rgb="FF2C3E50"/>
      <name val="Arial"/>
    </font>
    <font>
      <b/>
      <sz val="10.0"/>
      <color theme="1"/>
      <name val="Arial"/>
    </font>
    <font>
      <b/>
      <sz val="9.0"/>
      <color rgb="FF2C3E50"/>
      <name val="Arial"/>
    </font>
    <font>
      <sz val="10.0"/>
      <color rgb="FF0000FF"/>
      <name val="Arial"/>
    </font>
    <font>
      <sz val="11.0"/>
      <color theme="1"/>
      <name val="Calibri"/>
    </font>
    <font>
      <b/>
      <sz val="10.0"/>
      <color rgb="FFFFFFFF"/>
      <name val="Arial"/>
    </font>
    <font>
      <b/>
      <sz val="11.0"/>
      <color rgb="FFFFFFFF"/>
      <name val="Arial"/>
    </font>
    <font>
      <b/>
      <sz val="15.0"/>
      <color rgb="FFC44600"/>
      <name val="Arial"/>
    </font>
    <font>
      <b/>
      <sz val="8.0"/>
      <color rgb="FF2C3E50"/>
      <name val="Arial"/>
    </font>
    <font>
      <b/>
      <sz val="8.0"/>
      <color rgb="FFFFFFFF"/>
      <name val="Arial"/>
    </font>
    <font>
      <sz val="9.0"/>
      <color rgb="FF2C3E50"/>
      <name val="Arial"/>
    </font>
    <font>
      <color theme="1"/>
      <name val="Calibri"/>
      <scheme val="minor"/>
    </font>
    <font>
      <b/>
      <sz val="11.0"/>
      <color rgb="FFC44600"/>
      <name val="Arial"/>
    </font>
    <font>
      <i/>
      <sz val="8.0"/>
      <color rgb="FF7F8C8D"/>
      <name val="Arial"/>
    </font>
    <font>
      <b/>
      <sz val="12.0"/>
      <color rgb="FFFFFFFF"/>
      <name val="Arial"/>
    </font>
  </fonts>
  <fills count="9">
    <fill>
      <patternFill patternType="none"/>
    </fill>
    <fill>
      <patternFill patternType="lightGray"/>
    </fill>
    <fill>
      <patternFill patternType="solid">
        <fgColor rgb="FFC44600"/>
        <bgColor rgb="FFC44600"/>
      </patternFill>
    </fill>
    <fill>
      <patternFill patternType="solid">
        <fgColor rgb="FFFFF3CD"/>
        <bgColor rgb="FFFFF3CD"/>
      </patternFill>
    </fill>
    <fill>
      <patternFill patternType="solid">
        <fgColor rgb="FF2C3E50"/>
        <bgColor rgb="FF2C3E50"/>
      </patternFill>
    </fill>
    <fill>
      <patternFill patternType="solid">
        <fgColor rgb="FFFDFEFE"/>
        <bgColor rgb="FFFDFEFE"/>
      </patternFill>
    </fill>
    <fill>
      <patternFill patternType="solid">
        <fgColor rgb="FFFADBD8"/>
        <bgColor rgb="FFFADBD8"/>
      </patternFill>
    </fill>
    <fill>
      <patternFill patternType="solid">
        <fgColor rgb="FFECF0F1"/>
        <bgColor rgb="FFECF0F1"/>
      </patternFill>
    </fill>
    <fill>
      <patternFill patternType="solid">
        <fgColor rgb="FF7F8C8D"/>
        <bgColor rgb="FF7F8C8D"/>
      </patternFill>
    </fill>
  </fills>
  <borders count="12">
    <border/>
    <border>
      <left/>
      <top/>
    </border>
    <border>
      <top/>
    </border>
    <border>
      <right/>
      <top/>
    </border>
    <border>
      <left/>
      <bottom/>
    </border>
    <border>
      <bottom/>
    </border>
    <border>
      <right/>
      <bottom/>
    </border>
    <border>
      <left/>
      <top/>
      <bottom/>
    </border>
    <border>
      <top/>
      <bottom/>
    </border>
    <border>
      <right/>
      <top/>
      <bottom/>
    </border>
    <border>
      <left/>
      <right/>
      <top/>
      <bottom/>
    </border>
    <border>
      <left style="thin">
        <color rgb="FFBDBDBD"/>
      </left>
      <right style="thin">
        <color rgb="FFBDBDBD"/>
      </right>
      <top style="thin">
        <color rgb="FFBDBDBD"/>
      </top>
      <bottom style="thin">
        <color rgb="FFBDBDBD"/>
      </bottom>
    </border>
  </borders>
  <cellStyleXfs count="1">
    <xf borderId="0" fillId="0" fontId="0" numFmtId="0" applyAlignment="1" applyFont="1"/>
  </cellStyleXfs>
  <cellXfs count="5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1"/>
    </xf>
    <xf borderId="2" fillId="0" fontId="2" numFmtId="0" xfId="0" applyBorder="1" applyFont="1"/>
    <xf borderId="3" fillId="0" fontId="2" numFmtId="0" xfId="0" applyBorder="1" applyFont="1"/>
    <xf borderId="4" fillId="0" fontId="2" numFmtId="0" xfId="0" applyBorder="1" applyFont="1"/>
    <xf borderId="5" fillId="0" fontId="2" numFmtId="0" xfId="0" applyBorder="1" applyFont="1"/>
    <xf borderId="6" fillId="0" fontId="2" numFmtId="0" xfId="0" applyBorder="1" applyFont="1"/>
    <xf borderId="7" fillId="3" fontId="3" numFmtId="0" xfId="0" applyAlignment="1" applyBorder="1" applyFill="1" applyFont="1">
      <alignment horizontal="left" shrinkToFit="0" vertical="center" wrapText="1"/>
    </xf>
    <xf borderId="8" fillId="0" fontId="2" numFmtId="0" xfId="0" applyBorder="1" applyFont="1"/>
    <xf borderId="9" fillId="0" fontId="2" numFmtId="0" xfId="0" applyBorder="1" applyFont="1"/>
    <xf borderId="10" fillId="4" fontId="4" numFmtId="0" xfId="0" applyAlignment="1" applyBorder="1" applyFill="1" applyFont="1">
      <alignment horizontal="center" shrinkToFit="0" vertical="center" wrapText="1"/>
    </xf>
    <xf borderId="11" fillId="0" fontId="5" numFmtId="0" xfId="0" applyAlignment="1" applyBorder="1" applyFont="1">
      <alignment vertical="center"/>
    </xf>
    <xf borderId="11" fillId="0" fontId="6" numFmtId="0" xfId="0" applyAlignment="1" applyBorder="1" applyFont="1">
      <alignment horizontal="left" shrinkToFit="0" vertical="center" wrapText="1"/>
    </xf>
    <xf borderId="11" fillId="5" fontId="7" numFmtId="0" xfId="0" applyAlignment="1" applyBorder="1" applyFill="1" applyFont="1">
      <alignment horizontal="left" shrinkToFit="0" vertical="center" wrapText="1"/>
    </xf>
    <xf borderId="11" fillId="0" fontId="8" numFmtId="0" xfId="0" applyAlignment="1" applyBorder="1" applyFont="1">
      <alignment horizontal="center" shrinkToFit="0" vertical="center" wrapText="1"/>
    </xf>
    <xf borderId="11" fillId="0" fontId="9" numFmtId="0" xfId="0" applyAlignment="1" applyBorder="1" applyFont="1">
      <alignment horizontal="center" shrinkToFit="0" vertical="center" wrapText="1"/>
    </xf>
    <xf borderId="11" fillId="6" fontId="10" numFmtId="164" xfId="0" applyAlignment="1" applyBorder="1" applyFill="1" applyFont="1" applyNumberFormat="1">
      <alignment horizontal="center" readingOrder="0" shrinkToFit="0" vertical="center" wrapText="1"/>
    </xf>
    <xf borderId="11" fillId="0" fontId="7" numFmtId="0" xfId="0" applyAlignment="1" applyBorder="1" applyFont="1">
      <alignment horizontal="center" shrinkToFit="0" vertical="center" wrapText="1"/>
    </xf>
    <xf borderId="11" fillId="6" fontId="10" numFmtId="165" xfId="0" applyAlignment="1" applyBorder="1" applyFont="1" applyNumberFormat="1">
      <alignment horizontal="center" shrinkToFit="0" vertical="center" wrapText="1"/>
    </xf>
    <xf borderId="11" fillId="0" fontId="11" numFmtId="9" xfId="0" applyAlignment="1" applyBorder="1" applyFont="1" applyNumberFormat="1">
      <alignment horizontal="center" shrinkToFit="0" vertical="center" wrapText="1"/>
    </xf>
    <xf borderId="11" fillId="0" fontId="3" numFmtId="0" xfId="0" applyAlignment="1" applyBorder="1" applyFont="1">
      <alignment horizontal="left" shrinkToFit="0" vertical="center" wrapText="1"/>
    </xf>
    <xf borderId="11" fillId="6" fontId="10" numFmtId="164" xfId="0" applyAlignment="1" applyBorder="1" applyFont="1" applyNumberFormat="1">
      <alignment horizontal="center" shrinkToFit="0" vertical="center" wrapText="1"/>
    </xf>
    <xf borderId="7" fillId="2" fontId="12" numFmtId="0" xfId="0" applyAlignment="1" applyBorder="1" applyFont="1">
      <alignment horizontal="center" shrinkToFit="0" vertical="center" wrapText="1"/>
    </xf>
    <xf borderId="7" fillId="7" fontId="9" numFmtId="0" xfId="0" applyAlignment="1" applyBorder="1" applyFill="1" applyFont="1">
      <alignment horizontal="right" vertical="center"/>
    </xf>
    <xf borderId="10" fillId="5" fontId="8" numFmtId="0" xfId="0" applyAlignment="1" applyBorder="1" applyFont="1">
      <alignment horizontal="center" shrinkToFit="0" vertical="center" wrapText="1"/>
    </xf>
    <xf borderId="10" fillId="5" fontId="8" numFmtId="166" xfId="0" applyAlignment="1" applyBorder="1" applyFont="1" applyNumberFormat="1">
      <alignment horizontal="center" shrinkToFit="0" vertical="center" wrapText="1"/>
    </xf>
    <xf borderId="10" fillId="5" fontId="8" numFmtId="165" xfId="0" applyAlignment="1" applyBorder="1" applyFont="1" applyNumberFormat="1">
      <alignment horizontal="center" shrinkToFit="0" vertical="center" wrapText="1"/>
    </xf>
    <xf borderId="10" fillId="2" fontId="1" numFmtId="0" xfId="0" applyAlignment="1" applyBorder="1" applyFont="1">
      <alignment shrinkToFit="0" vertical="center" wrapText="1"/>
    </xf>
    <xf borderId="7" fillId="2" fontId="13" numFmtId="0" xfId="0" applyAlignment="1" applyBorder="1" applyFont="1">
      <alignment horizontal="center" shrinkToFit="0" vertical="center" wrapText="1"/>
    </xf>
    <xf borderId="7" fillId="7" fontId="14" numFmtId="1" xfId="0" applyAlignment="1" applyBorder="1" applyFont="1" applyNumberFormat="1">
      <alignment horizontal="center" shrinkToFit="0" vertical="center" wrapText="1"/>
    </xf>
    <xf borderId="7" fillId="7" fontId="14" numFmtId="166" xfId="0" applyAlignment="1" applyBorder="1" applyFont="1" applyNumberFormat="1">
      <alignment horizontal="center" shrinkToFit="0" vertical="center" wrapText="1"/>
    </xf>
    <xf borderId="7" fillId="7" fontId="14" numFmtId="167" xfId="0" applyAlignment="1" applyBorder="1" applyFont="1" applyNumberFormat="1">
      <alignment horizontal="center" shrinkToFit="0" vertical="center" wrapText="1"/>
    </xf>
    <xf borderId="7" fillId="7" fontId="15" numFmtId="0" xfId="0" applyAlignment="1" applyBorder="1" applyFont="1">
      <alignment horizontal="center" shrinkToFit="0" vertical="center" wrapText="1"/>
    </xf>
    <xf borderId="7" fillId="4" fontId="12" numFmtId="0" xfId="0" applyAlignment="1" applyBorder="1" applyFont="1">
      <alignment horizontal="center" shrinkToFit="0" vertical="center" wrapText="1"/>
    </xf>
    <xf borderId="10" fillId="5" fontId="7" numFmtId="0" xfId="0" applyBorder="1" applyFont="1"/>
    <xf borderId="0" fillId="0" fontId="11" numFmtId="0" xfId="0" applyAlignment="1" applyFont="1">
      <alignment horizontal="center" shrinkToFit="0" vertical="center" wrapText="1"/>
    </xf>
    <xf borderId="10" fillId="8" fontId="16" numFmtId="0" xfId="0" applyAlignment="1" applyBorder="1" applyFill="1" applyFont="1">
      <alignment horizontal="center" shrinkToFit="0" vertical="center" wrapText="1"/>
    </xf>
    <xf borderId="7" fillId="5" fontId="17" numFmtId="0" xfId="0" applyBorder="1" applyFont="1"/>
    <xf borderId="0" fillId="0" fontId="11" numFmtId="167" xfId="0" applyAlignment="1" applyFont="1" applyNumberFormat="1">
      <alignment horizontal="center" shrinkToFit="0" vertical="center" wrapText="1"/>
    </xf>
    <xf borderId="11" fillId="0" fontId="11" numFmtId="164" xfId="0" applyAlignment="1" applyBorder="1" applyFont="1" applyNumberFormat="1">
      <alignment horizontal="center" shrinkToFit="0" vertical="center" wrapText="1"/>
    </xf>
    <xf borderId="11" fillId="0" fontId="11" numFmtId="0" xfId="0" applyAlignment="1" applyBorder="1" applyFont="1">
      <alignment horizontal="center" shrinkToFit="0" vertical="center" wrapText="1"/>
    </xf>
    <xf borderId="11" fillId="0" fontId="5" numFmtId="0" xfId="0" applyBorder="1" applyFont="1"/>
    <xf borderId="0" fillId="0" fontId="18" numFmtId="0" xfId="0" applyFont="1"/>
    <xf borderId="0" fillId="0" fontId="11" numFmtId="168" xfId="0" applyFont="1" applyNumberFormat="1"/>
    <xf borderId="7" fillId="3" fontId="19" numFmtId="0" xfId="0" applyAlignment="1" applyBorder="1" applyFont="1">
      <alignment horizontal="center" shrinkToFit="0" vertical="center" wrapText="1"/>
    </xf>
    <xf borderId="0" fillId="0" fontId="20" numFmtId="0" xfId="0" applyFont="1"/>
    <xf borderId="0" fillId="0" fontId="20" numFmtId="168" xfId="0" applyAlignment="1" applyFont="1" applyNumberFormat="1">
      <alignment horizontal="left" shrinkToFit="0" vertical="center" wrapText="1"/>
    </xf>
    <xf borderId="7" fillId="4" fontId="13" numFmtId="0" xfId="0" applyAlignment="1" applyBorder="1" applyFont="1">
      <alignment horizontal="left" vertical="center"/>
    </xf>
    <xf borderId="7" fillId="7" fontId="6" numFmtId="0" xfId="0" applyAlignment="1" applyBorder="1" applyFont="1">
      <alignment horizontal="left" shrinkToFit="0" vertical="center" wrapText="1"/>
    </xf>
    <xf borderId="7" fillId="5" fontId="17" numFmtId="0" xfId="0" applyAlignment="1" applyBorder="1" applyFont="1">
      <alignment horizontal="left" shrinkToFit="0" vertical="center" wrapText="1"/>
    </xf>
    <xf borderId="7" fillId="4" fontId="21" numFmtId="0" xfId="0" applyAlignment="1" applyBorder="1" applyFont="1">
      <alignment horizontal="left" vertical="center"/>
    </xf>
  </cellXfs>
  <cellStyles count="1">
    <cellStyle xfId="0" name="Normal" builtinId="0"/>
  </cellStyles>
  <dxfs count="8">
    <dxf>
      <font>
        <b/>
        <color rgb="FF27AE60"/>
      </font>
      <fill>
        <patternFill patternType="solid">
          <fgColor rgb="FFD5F5E3"/>
          <bgColor rgb="FFD5F5E3"/>
        </patternFill>
      </fill>
      <border/>
    </dxf>
    <dxf>
      <font>
        <b/>
        <color rgb="FF7F8C8D"/>
      </font>
      <fill>
        <patternFill patternType="solid">
          <fgColor rgb="FFEAECEE"/>
          <bgColor rgb="FFEAECEE"/>
        </patternFill>
      </fill>
      <border/>
    </dxf>
    <dxf>
      <font>
        <b/>
        <color rgb="FFF39C12"/>
      </font>
      <fill>
        <patternFill patternType="solid">
          <fgColor rgb="FFFDEBD0"/>
          <bgColor rgb="FFFDEBD0"/>
        </patternFill>
      </fill>
      <border/>
    </dxf>
    <dxf>
      <font>
        <b/>
        <color rgb="FFE74C3C"/>
      </font>
      <fill>
        <patternFill patternType="solid">
          <fgColor rgb="FFFADBD8"/>
          <bgColor rgb="FFFADBD8"/>
        </patternFill>
      </fill>
      <border/>
    </dxf>
    <dxf>
      <font>
        <b/>
        <color rgb="FFF39C12"/>
      </font>
      <fill>
        <patternFill patternType="solid">
          <fgColor rgb="FFFFF3CD"/>
          <bgColor rgb="FFFFF3CD"/>
        </patternFill>
      </fill>
      <border/>
    </dxf>
    <dxf>
      <font/>
      <fill>
        <patternFill patternType="solid">
          <fgColor rgb="FFFADBD8"/>
          <bgColor rgb="FFFADBD8"/>
        </patternFill>
      </fill>
      <border/>
    </dxf>
    <dxf>
      <font/>
      <fill>
        <patternFill patternType="solid">
          <fgColor rgb="FFD5F5E3"/>
          <bgColor rgb="FFD5F5E3"/>
        </patternFill>
      </fill>
      <border/>
    </dxf>
    <dxf>
      <font/>
      <fill>
        <patternFill patternType="solid">
          <fgColor rgb="FFFFF3CD"/>
          <bgColor rgb="FFFFF3CD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0" Type="http://customschemas.google.com/relationships/workbookmetadata" Target="metadata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800">
                <a:solidFill>
                  <a:srgbClr val="000000"/>
                </a:solidFill>
                <a:latin typeface="Calibri"/>
              </a:defRPr>
            </a:pPr>
            <a:r>
              <a:rPr b="1" i="0" sz="1800">
                <a:solidFill>
                  <a:srgbClr val="000000"/>
                </a:solidFill>
                <a:latin typeface="Calibri"/>
              </a:rPr>
              <a:t>Tasks by Status</a:t>
            </a:r>
          </a:p>
        </c:rich>
      </c:tx>
      <c:overlay val="0"/>
    </c:title>
    <c:plotArea>
      <c:layout/>
      <c:pieChart>
        <c:varyColors val="1"/>
        <c:ser>
          <c:idx val="0"/>
          <c:order val="0"/>
          <c:dPt>
            <c:idx val="0"/>
            <c:spPr>
              <a:solidFill>
                <a:srgbClr val="4F81BD"/>
              </a:solidFill>
            </c:spPr>
          </c:dPt>
          <c:dPt>
            <c:idx val="1"/>
            <c:spPr>
              <a:solidFill>
                <a:srgbClr val="C0504D"/>
              </a:solidFill>
            </c:spPr>
          </c:dPt>
          <c:dPt>
            <c:idx val="2"/>
            <c:spPr>
              <a:solidFill>
                <a:srgbClr val="9BBB59"/>
              </a:solidFill>
            </c:spPr>
          </c:dPt>
          <c:dPt>
            <c:idx val="3"/>
            <c:spPr>
              <a:solidFill>
                <a:srgbClr val="8064A2"/>
              </a:solidFill>
            </c:spPr>
          </c:dPt>
          <c:dLbls>
            <c:dLbl>
              <c:idx val="0"/>
              <c:txPr>
                <a:bodyPr/>
                <a:lstStyle/>
                <a:p>
                  <a:pPr lvl="0">
                    <a:defRPr b="0" i="0" sz="1000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1"/>
              <c:txPr>
                <a:bodyPr/>
                <a:lstStyle/>
                <a:p>
                  <a:pPr lvl="0">
                    <a:defRPr b="0" i="0" sz="1000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2"/>
              <c:txPr>
                <a:bodyPr/>
                <a:lstStyle/>
                <a:p>
                  <a:pPr lvl="0">
                    <a:defRPr b="0" i="0" sz="1000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3"/>
              <c:txPr>
                <a:bodyPr/>
                <a:lstStyle/>
                <a:p>
                  <a:pPr lvl="0">
                    <a:defRPr b="0" i="0" sz="1000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  <c:showLeaderLines val="1"/>
          </c:dLbls>
          <c:cat>
            <c:strRef>
              <c:f>DASHBOARD!$B$10:$B$13</c:f>
            </c:strRef>
          </c:cat>
          <c:val>
            <c:numRef>
              <c:f>DASHBOARD!$D$10:$D$13</c:f>
              <c:numCache/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firstSliceAng val="0"/>
      </c:pieChart>
    </c:plotArea>
    <c:legend>
      <c:legendPos val="r"/>
      <c:overlay val="0"/>
      <c:txPr>
        <a:bodyPr/>
        <a:lstStyle/>
        <a:p>
          <a:pPr lvl="0">
            <a:defRPr b="0" i="0" sz="1000">
              <a:solidFill>
                <a:srgbClr val="000000"/>
              </a:solidFill>
              <a:latin typeface="Calibri"/>
            </a:defRPr>
          </a:pPr>
        </a:p>
      </c:txPr>
    </c:legend>
    <c:plotVisOnly val="1"/>
  </c:chart>
  <c:spPr>
    <a:solidFill>
      <a:srgbClr val="FFFFFF"/>
    </a:solidFill>
  </c:spPr>
</c:chartSpace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image" Target="../media/image1.pn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200025</xdr:colOff>
      <xdr:row>0</xdr:row>
      <xdr:rowOff>0</xdr:rowOff>
    </xdr:from>
    <xdr:ext cx="1571625" cy="5524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12</xdr:col>
      <xdr:colOff>28575</xdr:colOff>
      <xdr:row>3</xdr:row>
      <xdr:rowOff>47625</xdr:rowOff>
    </xdr:from>
    <xdr:ext cx="4105275" cy="2895600"/>
    <xdr:graphicFrame>
      <xdr:nvGraphicFramePr>
        <xdr:cNvPr id="456274757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0</xdr:col>
      <xdr:colOff>180975</xdr:colOff>
      <xdr:row>0</xdr:row>
      <xdr:rowOff>0</xdr:rowOff>
    </xdr:from>
    <xdr:ext cx="1571625" cy="552450"/>
    <xdr:pic>
      <xdr:nvPicPr>
        <xdr:cNvPr id="0" name="image1.png" title="Image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200025</xdr:colOff>
      <xdr:row>0</xdr:row>
      <xdr:rowOff>0</xdr:rowOff>
    </xdr:from>
    <xdr:ext cx="1571625" cy="5524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200025</xdr:colOff>
      <xdr:row>0</xdr:row>
      <xdr:rowOff>0</xdr:rowOff>
    </xdr:from>
    <xdr:ext cx="1571625" cy="5524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200025</xdr:colOff>
      <xdr:row>0</xdr:row>
      <xdr:rowOff>0</xdr:rowOff>
    </xdr:from>
    <xdr:ext cx="1571625" cy="5524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200025</xdr:colOff>
      <xdr:row>0</xdr:row>
      <xdr:rowOff>0</xdr:rowOff>
    </xdr:from>
    <xdr:ext cx="1571625" cy="5524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ySplit="5.0" topLeftCell="B6" activePane="bottomRight" state="frozen"/>
      <selection activeCell="B1" sqref="B1" pane="topRight"/>
      <selection activeCell="A6" sqref="A6" pane="bottomLeft"/>
      <selection activeCell="B6" sqref="B6" pane="bottomRight"/>
    </sheetView>
  </sheetViews>
  <sheetFormatPr customHeight="1" defaultColWidth="14.43" defaultRowHeight="15.0"/>
  <cols>
    <col customWidth="1" min="1" max="1" width="3.0"/>
    <col customWidth="1" min="2" max="2" width="7.71"/>
    <col customWidth="1" min="3" max="3" width="16.86"/>
    <col customWidth="1" min="4" max="4" width="55.71"/>
    <col customWidth="1" min="5" max="5" width="16.43"/>
    <col customWidth="1" min="6" max="6" width="13.0"/>
    <col customWidth="1" min="7" max="7" width="10.14"/>
    <col customWidth="1" min="8" max="8" width="18.29"/>
    <col customWidth="1" min="9" max="9" width="9.29"/>
    <col customWidth="1" min="10" max="10" width="10.43"/>
    <col customWidth="1" min="11" max="11" width="30.0"/>
    <col customWidth="1" min="12" max="26" width="8.71"/>
  </cols>
  <sheetData>
    <row r="1" ht="24.0" customHeight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ht="19.5" customHeight="1"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6"/>
    </row>
    <row r="3" ht="18.0" customHeight="1">
      <c r="B3" s="7" t="s">
        <v>1</v>
      </c>
      <c r="C3" s="8"/>
      <c r="D3" s="8"/>
      <c r="E3" s="8"/>
      <c r="F3" s="8"/>
      <c r="G3" s="8"/>
      <c r="H3" s="8"/>
      <c r="I3" s="8"/>
      <c r="J3" s="8"/>
      <c r="K3" s="8"/>
      <c r="L3" s="8"/>
      <c r="M3" s="9"/>
    </row>
    <row r="5" ht="24.0" customHeight="1">
      <c r="B5" s="10" t="s">
        <v>2</v>
      </c>
      <c r="C5" s="10" t="s">
        <v>3</v>
      </c>
      <c r="D5" s="10" t="s">
        <v>4</v>
      </c>
      <c r="E5" s="10" t="s">
        <v>5</v>
      </c>
      <c r="F5" s="10" t="s">
        <v>6</v>
      </c>
      <c r="G5" s="10" t="s">
        <v>7</v>
      </c>
      <c r="H5" s="10" t="s">
        <v>8</v>
      </c>
      <c r="I5" s="10" t="s">
        <v>9</v>
      </c>
      <c r="J5" s="10" t="s">
        <v>10</v>
      </c>
      <c r="K5" s="10" t="s">
        <v>11</v>
      </c>
    </row>
    <row r="6" ht="24.0" customHeight="1">
      <c r="B6" s="11">
        <v>1.0</v>
      </c>
      <c r="C6" s="12" t="s">
        <v>12</v>
      </c>
      <c r="D6" s="13" t="s">
        <v>13</v>
      </c>
      <c r="E6" s="14" t="s">
        <v>14</v>
      </c>
      <c r="F6" s="15" t="s">
        <v>15</v>
      </c>
      <c r="G6" s="16">
        <v>46173.0</v>
      </c>
      <c r="H6" s="17" t="s">
        <v>16</v>
      </c>
      <c r="I6" s="18">
        <v>1500.0</v>
      </c>
      <c r="J6" s="19">
        <f t="shared" ref="J6:J28" si="1">IF(E6="Completed",1,IF(E6="In Progress",0.5,IF(E6="On Hold",0.25,0)))</f>
        <v>1</v>
      </c>
      <c r="K6" s="20" t="s">
        <v>17</v>
      </c>
    </row>
    <row r="7" ht="24.0" customHeight="1">
      <c r="B7" s="11">
        <v>2.0</v>
      </c>
      <c r="C7" s="12" t="s">
        <v>12</v>
      </c>
      <c r="D7" s="13" t="s">
        <v>18</v>
      </c>
      <c r="E7" s="14" t="s">
        <v>19</v>
      </c>
      <c r="F7" s="15" t="s">
        <v>15</v>
      </c>
      <c r="G7" s="16">
        <v>46208.0</v>
      </c>
      <c r="H7" s="17" t="s">
        <v>16</v>
      </c>
      <c r="I7" s="18">
        <v>400.0</v>
      </c>
      <c r="J7" s="19">
        <f t="shared" si="1"/>
        <v>0.5</v>
      </c>
      <c r="K7" s="20" t="s">
        <v>20</v>
      </c>
    </row>
    <row r="8" ht="24.0" customHeight="1">
      <c r="B8" s="11">
        <v>3.0</v>
      </c>
      <c r="C8" s="12" t="s">
        <v>12</v>
      </c>
      <c r="D8" s="13" t="s">
        <v>21</v>
      </c>
      <c r="E8" s="14" t="s">
        <v>22</v>
      </c>
      <c r="F8" s="15" t="s">
        <v>15</v>
      </c>
      <c r="G8" s="21">
        <v>46217.0</v>
      </c>
      <c r="H8" s="17" t="s">
        <v>16</v>
      </c>
      <c r="I8" s="18">
        <v>800.0</v>
      </c>
      <c r="J8" s="19">
        <f t="shared" si="1"/>
        <v>0</v>
      </c>
      <c r="K8" s="20" t="s">
        <v>23</v>
      </c>
    </row>
    <row r="9" ht="24.0" customHeight="1">
      <c r="B9" s="11">
        <v>4.0</v>
      </c>
      <c r="C9" s="12" t="s">
        <v>12</v>
      </c>
      <c r="D9" s="13" t="s">
        <v>24</v>
      </c>
      <c r="E9" s="14" t="s">
        <v>19</v>
      </c>
      <c r="F9" s="15" t="s">
        <v>25</v>
      </c>
      <c r="G9" s="21">
        <v>46213.0</v>
      </c>
      <c r="H9" s="17" t="s">
        <v>26</v>
      </c>
      <c r="I9" s="18">
        <v>0.0</v>
      </c>
      <c r="J9" s="19">
        <f t="shared" si="1"/>
        <v>0.5</v>
      </c>
      <c r="K9" s="20" t="s">
        <v>27</v>
      </c>
    </row>
    <row r="10" ht="24.0" customHeight="1">
      <c r="B10" s="11">
        <v>5.0</v>
      </c>
      <c r="C10" s="12" t="s">
        <v>12</v>
      </c>
      <c r="D10" s="13" t="s">
        <v>28</v>
      </c>
      <c r="E10" s="14" t="s">
        <v>22</v>
      </c>
      <c r="F10" s="15" t="s">
        <v>25</v>
      </c>
      <c r="G10" s="21">
        <v>46224.0</v>
      </c>
      <c r="H10" s="17" t="s">
        <v>26</v>
      </c>
      <c r="I10" s="18">
        <v>600.0</v>
      </c>
      <c r="J10" s="19">
        <f t="shared" si="1"/>
        <v>0</v>
      </c>
      <c r="K10" s="20" t="s">
        <v>29</v>
      </c>
    </row>
    <row r="11" ht="24.0" customHeight="1">
      <c r="B11" s="11">
        <v>6.0</v>
      </c>
      <c r="C11" s="12" t="s">
        <v>30</v>
      </c>
      <c r="D11" s="13" t="s">
        <v>31</v>
      </c>
      <c r="E11" s="14" t="s">
        <v>14</v>
      </c>
      <c r="F11" s="15" t="s">
        <v>15</v>
      </c>
      <c r="G11" s="21">
        <v>46158.0</v>
      </c>
      <c r="H11" s="17" t="s">
        <v>26</v>
      </c>
      <c r="I11" s="18">
        <v>0.0</v>
      </c>
      <c r="J11" s="19">
        <f t="shared" si="1"/>
        <v>1</v>
      </c>
      <c r="K11" s="20" t="s">
        <v>32</v>
      </c>
    </row>
    <row r="12" ht="24.0" customHeight="1">
      <c r="B12" s="11">
        <v>7.0</v>
      </c>
      <c r="C12" s="12" t="s">
        <v>30</v>
      </c>
      <c r="D12" s="13" t="s">
        <v>33</v>
      </c>
      <c r="E12" s="14" t="s">
        <v>19</v>
      </c>
      <c r="F12" s="15" t="s">
        <v>15</v>
      </c>
      <c r="G12" s="21">
        <v>46204.0</v>
      </c>
      <c r="H12" s="17" t="s">
        <v>34</v>
      </c>
      <c r="I12" s="18">
        <v>0.0</v>
      </c>
      <c r="J12" s="19">
        <f t="shared" si="1"/>
        <v>0.5</v>
      </c>
      <c r="K12" s="20" t="s">
        <v>35</v>
      </c>
    </row>
    <row r="13" ht="24.0" customHeight="1">
      <c r="B13" s="11">
        <v>8.0</v>
      </c>
      <c r="C13" s="12" t="s">
        <v>30</v>
      </c>
      <c r="D13" s="13" t="s">
        <v>36</v>
      </c>
      <c r="E13" s="14" t="s">
        <v>19</v>
      </c>
      <c r="F13" s="15" t="s">
        <v>25</v>
      </c>
      <c r="G13" s="21">
        <v>46205.0</v>
      </c>
      <c r="H13" s="17" t="s">
        <v>34</v>
      </c>
      <c r="I13" s="18">
        <v>0.0</v>
      </c>
      <c r="J13" s="19">
        <f t="shared" si="1"/>
        <v>0.5</v>
      </c>
      <c r="K13" s="20" t="s">
        <v>37</v>
      </c>
    </row>
    <row r="14" ht="24.0" customHeight="1">
      <c r="B14" s="11">
        <v>9.0</v>
      </c>
      <c r="C14" s="12" t="s">
        <v>30</v>
      </c>
      <c r="D14" s="13" t="s">
        <v>38</v>
      </c>
      <c r="E14" s="14" t="s">
        <v>22</v>
      </c>
      <c r="F14" s="15" t="s">
        <v>25</v>
      </c>
      <c r="G14" s="21">
        <v>46223.0</v>
      </c>
      <c r="H14" s="17" t="s">
        <v>34</v>
      </c>
      <c r="I14" s="18">
        <v>200.0</v>
      </c>
      <c r="J14" s="19">
        <f t="shared" si="1"/>
        <v>0</v>
      </c>
      <c r="K14" s="20" t="s">
        <v>39</v>
      </c>
    </row>
    <row r="15" ht="24.0" customHeight="1">
      <c r="B15" s="11">
        <v>10.0</v>
      </c>
      <c r="C15" s="12" t="s">
        <v>30</v>
      </c>
      <c r="D15" s="13" t="s">
        <v>40</v>
      </c>
      <c r="E15" s="14" t="s">
        <v>22</v>
      </c>
      <c r="F15" s="15" t="s">
        <v>41</v>
      </c>
      <c r="G15" s="21">
        <v>46233.0</v>
      </c>
      <c r="H15" s="17" t="s">
        <v>26</v>
      </c>
      <c r="I15" s="18">
        <v>150.0</v>
      </c>
      <c r="J15" s="19">
        <f t="shared" si="1"/>
        <v>0</v>
      </c>
      <c r="K15" s="20" t="s">
        <v>42</v>
      </c>
    </row>
    <row r="16" ht="24.0" customHeight="1">
      <c r="B16" s="11">
        <v>11.0</v>
      </c>
      <c r="C16" s="12" t="s">
        <v>43</v>
      </c>
      <c r="D16" s="13" t="s">
        <v>44</v>
      </c>
      <c r="E16" s="14" t="s">
        <v>14</v>
      </c>
      <c r="F16" s="15" t="s">
        <v>15</v>
      </c>
      <c r="G16" s="21">
        <v>46143.0</v>
      </c>
      <c r="H16" s="17" t="s">
        <v>26</v>
      </c>
      <c r="I16" s="18">
        <v>0.0</v>
      </c>
      <c r="J16" s="19">
        <f t="shared" si="1"/>
        <v>1</v>
      </c>
      <c r="K16" s="20" t="s">
        <v>45</v>
      </c>
    </row>
    <row r="17" ht="24.0" customHeight="1">
      <c r="B17" s="11">
        <v>12.0</v>
      </c>
      <c r="C17" s="12" t="s">
        <v>43</v>
      </c>
      <c r="D17" s="13" t="s">
        <v>46</v>
      </c>
      <c r="E17" s="14" t="s">
        <v>19</v>
      </c>
      <c r="F17" s="15" t="s">
        <v>15</v>
      </c>
      <c r="G17" s="21">
        <v>46203.0</v>
      </c>
      <c r="H17" s="17" t="s">
        <v>47</v>
      </c>
      <c r="I17" s="18">
        <v>0.0</v>
      </c>
      <c r="J17" s="19">
        <f t="shared" si="1"/>
        <v>0.5</v>
      </c>
      <c r="K17" s="20" t="s">
        <v>48</v>
      </c>
    </row>
    <row r="18" ht="24.0" customHeight="1">
      <c r="B18" s="11">
        <v>13.0</v>
      </c>
      <c r="C18" s="12" t="s">
        <v>43</v>
      </c>
      <c r="D18" s="13" t="s">
        <v>49</v>
      </c>
      <c r="E18" s="14" t="s">
        <v>22</v>
      </c>
      <c r="F18" s="15" t="s">
        <v>25</v>
      </c>
      <c r="G18" s="21">
        <v>46210.0</v>
      </c>
      <c r="H18" s="17" t="s">
        <v>50</v>
      </c>
      <c r="I18" s="18">
        <v>0.0</v>
      </c>
      <c r="J18" s="19">
        <f t="shared" si="1"/>
        <v>0</v>
      </c>
      <c r="K18" s="20" t="s">
        <v>51</v>
      </c>
    </row>
    <row r="19" ht="24.0" customHeight="1">
      <c r="B19" s="11">
        <v>14.0</v>
      </c>
      <c r="C19" s="12" t="s">
        <v>52</v>
      </c>
      <c r="D19" s="13" t="s">
        <v>53</v>
      </c>
      <c r="E19" s="14" t="s">
        <v>22</v>
      </c>
      <c r="F19" s="15" t="s">
        <v>15</v>
      </c>
      <c r="G19" s="21">
        <v>46218.0</v>
      </c>
      <c r="H19" s="17" t="s">
        <v>26</v>
      </c>
      <c r="I19" s="18">
        <v>500.0</v>
      </c>
      <c r="J19" s="19">
        <f t="shared" si="1"/>
        <v>0</v>
      </c>
      <c r="K19" s="20" t="s">
        <v>54</v>
      </c>
    </row>
    <row r="20" ht="24.0" customHeight="1">
      <c r="B20" s="11">
        <v>15.0</v>
      </c>
      <c r="C20" s="12" t="s">
        <v>52</v>
      </c>
      <c r="D20" s="13" t="s">
        <v>55</v>
      </c>
      <c r="E20" s="14" t="s">
        <v>22</v>
      </c>
      <c r="F20" s="15" t="s">
        <v>25</v>
      </c>
      <c r="G20" s="21">
        <v>46221.0</v>
      </c>
      <c r="H20" s="17" t="s">
        <v>26</v>
      </c>
      <c r="I20" s="18">
        <v>600.0</v>
      </c>
      <c r="J20" s="19">
        <f t="shared" si="1"/>
        <v>0</v>
      </c>
      <c r="K20" s="20" t="s">
        <v>56</v>
      </c>
    </row>
    <row r="21" ht="24.0" customHeight="1">
      <c r="B21" s="11">
        <v>16.0</v>
      </c>
      <c r="C21" s="12" t="s">
        <v>52</v>
      </c>
      <c r="D21" s="13" t="s">
        <v>57</v>
      </c>
      <c r="E21" s="14" t="s">
        <v>22</v>
      </c>
      <c r="F21" s="15" t="s">
        <v>41</v>
      </c>
      <c r="G21" s="21">
        <v>46228.0</v>
      </c>
      <c r="H21" s="17" t="s">
        <v>26</v>
      </c>
      <c r="I21" s="18">
        <v>250.0</v>
      </c>
      <c r="J21" s="19">
        <f t="shared" si="1"/>
        <v>0</v>
      </c>
      <c r="K21" s="20" t="s">
        <v>58</v>
      </c>
    </row>
    <row r="22" ht="24.0" customHeight="1">
      <c r="B22" s="11">
        <v>17.0</v>
      </c>
      <c r="C22" s="12" t="s">
        <v>59</v>
      </c>
      <c r="D22" s="13" t="s">
        <v>60</v>
      </c>
      <c r="E22" s="14" t="s">
        <v>22</v>
      </c>
      <c r="F22" s="15" t="s">
        <v>25</v>
      </c>
      <c r="G22" s="21">
        <v>46223.0</v>
      </c>
      <c r="H22" s="17" t="s">
        <v>61</v>
      </c>
      <c r="I22" s="18">
        <v>0.0</v>
      </c>
      <c r="J22" s="19">
        <f t="shared" si="1"/>
        <v>0</v>
      </c>
      <c r="K22" s="20" t="s">
        <v>62</v>
      </c>
    </row>
    <row r="23" ht="24.0" customHeight="1">
      <c r="B23" s="11">
        <v>18.0</v>
      </c>
      <c r="C23" s="12" t="s">
        <v>59</v>
      </c>
      <c r="D23" s="13" t="s">
        <v>63</v>
      </c>
      <c r="E23" s="14" t="s">
        <v>22</v>
      </c>
      <c r="F23" s="15" t="s">
        <v>41</v>
      </c>
      <c r="G23" s="21">
        <v>46231.0</v>
      </c>
      <c r="H23" s="17" t="s">
        <v>26</v>
      </c>
      <c r="I23" s="18">
        <v>0.0</v>
      </c>
      <c r="J23" s="19">
        <f t="shared" si="1"/>
        <v>0</v>
      </c>
      <c r="K23" s="20" t="s">
        <v>64</v>
      </c>
    </row>
    <row r="24" ht="24.0" customHeight="1">
      <c r="B24" s="11">
        <v>19.0</v>
      </c>
      <c r="C24" s="12" t="s">
        <v>65</v>
      </c>
      <c r="D24" s="13" t="s">
        <v>66</v>
      </c>
      <c r="E24" s="14" t="s">
        <v>22</v>
      </c>
      <c r="F24" s="15" t="s">
        <v>15</v>
      </c>
      <c r="G24" s="21">
        <v>46238.0</v>
      </c>
      <c r="H24" s="17" t="s">
        <v>61</v>
      </c>
      <c r="I24" s="18">
        <v>2000.0</v>
      </c>
      <c r="J24" s="19">
        <f t="shared" si="1"/>
        <v>0</v>
      </c>
      <c r="K24" s="20" t="s">
        <v>67</v>
      </c>
    </row>
    <row r="25" ht="24.0" customHeight="1">
      <c r="B25" s="11">
        <v>20.0</v>
      </c>
      <c r="C25" s="12" t="s">
        <v>65</v>
      </c>
      <c r="D25" s="13" t="s">
        <v>68</v>
      </c>
      <c r="E25" s="14" t="s">
        <v>22</v>
      </c>
      <c r="F25" s="15" t="s">
        <v>25</v>
      </c>
      <c r="G25" s="21">
        <v>46215.0</v>
      </c>
      <c r="H25" s="17" t="s">
        <v>47</v>
      </c>
      <c r="I25" s="18">
        <v>300.0</v>
      </c>
      <c r="J25" s="19">
        <f t="shared" si="1"/>
        <v>0</v>
      </c>
      <c r="K25" s="20" t="s">
        <v>69</v>
      </c>
    </row>
    <row r="26" ht="24.0" customHeight="1">
      <c r="B26" s="11">
        <v>21.0</v>
      </c>
      <c r="C26" s="12" t="s">
        <v>70</v>
      </c>
      <c r="D26" s="13" t="s">
        <v>71</v>
      </c>
      <c r="E26" s="14" t="s">
        <v>19</v>
      </c>
      <c r="F26" s="15" t="s">
        <v>25</v>
      </c>
      <c r="G26" s="21">
        <v>46206.0</v>
      </c>
      <c r="H26" s="17" t="s">
        <v>47</v>
      </c>
      <c r="I26" s="18">
        <v>300.0</v>
      </c>
      <c r="J26" s="19">
        <f t="shared" si="1"/>
        <v>0.5</v>
      </c>
      <c r="K26" s="20" t="s">
        <v>72</v>
      </c>
    </row>
    <row r="27" ht="24.0" customHeight="1">
      <c r="B27" s="11">
        <v>22.0</v>
      </c>
      <c r="C27" s="12" t="s">
        <v>73</v>
      </c>
      <c r="D27" s="13" t="s">
        <v>74</v>
      </c>
      <c r="E27" s="14" t="s">
        <v>19</v>
      </c>
      <c r="F27" s="15" t="s">
        <v>25</v>
      </c>
      <c r="G27" s="21">
        <v>46211.0</v>
      </c>
      <c r="H27" s="17" t="s">
        <v>26</v>
      </c>
      <c r="I27" s="18">
        <v>0.0</v>
      </c>
      <c r="J27" s="19">
        <f t="shared" si="1"/>
        <v>0.5</v>
      </c>
      <c r="K27" s="20" t="s">
        <v>75</v>
      </c>
    </row>
    <row r="28" ht="24.0" customHeight="1">
      <c r="B28" s="11">
        <v>23.0</v>
      </c>
      <c r="C28" s="12" t="s">
        <v>73</v>
      </c>
      <c r="D28" s="13" t="s">
        <v>76</v>
      </c>
      <c r="E28" s="14" t="s">
        <v>22</v>
      </c>
      <c r="F28" s="15" t="s">
        <v>25</v>
      </c>
      <c r="G28" s="21">
        <v>46218.0</v>
      </c>
      <c r="H28" s="17" t="s">
        <v>26</v>
      </c>
      <c r="I28" s="18">
        <v>100.0</v>
      </c>
      <c r="J28" s="19">
        <f t="shared" si="1"/>
        <v>0</v>
      </c>
      <c r="K28" s="20" t="s">
        <v>77</v>
      </c>
    </row>
    <row r="29" ht="15.75" customHeight="1"/>
    <row r="30" ht="19.5" customHeight="1">
      <c r="B30" s="22" t="s">
        <v>78</v>
      </c>
      <c r="C30" s="8"/>
      <c r="D30" s="9"/>
    </row>
    <row r="31" ht="19.5" customHeight="1">
      <c r="B31" s="23" t="s">
        <v>79</v>
      </c>
      <c r="C31" s="9"/>
      <c r="D31" s="24">
        <f>COUNTA(D6:D28)</f>
        <v>23</v>
      </c>
    </row>
    <row r="32" ht="19.5" customHeight="1">
      <c r="B32" s="23" t="s">
        <v>14</v>
      </c>
      <c r="C32" s="9"/>
      <c r="D32" s="24">
        <f>COUNTIF(E6:E28,"Completed")</f>
        <v>3</v>
      </c>
    </row>
    <row r="33" ht="19.5" customHeight="1">
      <c r="B33" s="23" t="s">
        <v>19</v>
      </c>
      <c r="C33" s="9"/>
      <c r="D33" s="24">
        <f>COUNTIF(E6:E28,"In Progress")</f>
        <v>7</v>
      </c>
    </row>
    <row r="34" ht="19.5" customHeight="1">
      <c r="B34" s="23" t="s">
        <v>22</v>
      </c>
      <c r="C34" s="9"/>
      <c r="D34" s="24">
        <f>COUNTIF(E6:E28,"Not Started")</f>
        <v>13</v>
      </c>
    </row>
    <row r="35" ht="19.5" customHeight="1">
      <c r="B35" s="23" t="s">
        <v>80</v>
      </c>
      <c r="C35" s="9"/>
      <c r="D35" s="24">
        <f>SUMPRODUCT(($E$6:$E$28&lt;&gt;"Completed")*($G$6:$G$28&lt;TODAY()))</f>
        <v>15</v>
      </c>
    </row>
    <row r="36" ht="19.5" customHeight="1">
      <c r="B36" s="23" t="s">
        <v>81</v>
      </c>
      <c r="C36" s="9"/>
      <c r="D36" s="25">
        <f>AVERAGE(J6:J28)</f>
        <v>0.2826086957</v>
      </c>
    </row>
    <row r="37" ht="19.5" customHeight="1">
      <c r="B37" s="23" t="s">
        <v>82</v>
      </c>
      <c r="C37" s="9"/>
      <c r="D37" s="26">
        <f>SUM(I6:I28)</f>
        <v>7700</v>
      </c>
    </row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0">
    <mergeCell ref="B35:C35"/>
    <mergeCell ref="B36:C36"/>
    <mergeCell ref="B37:C37"/>
    <mergeCell ref="B1:M2"/>
    <mergeCell ref="B3:M3"/>
    <mergeCell ref="B30:D30"/>
    <mergeCell ref="B31:C31"/>
    <mergeCell ref="B32:C32"/>
    <mergeCell ref="B33:C33"/>
    <mergeCell ref="B34:C34"/>
  </mergeCells>
  <conditionalFormatting sqref="E6:E28">
    <cfRule type="cellIs" dxfId="0" priority="1" operator="equal">
      <formula>"Completed"</formula>
    </cfRule>
  </conditionalFormatting>
  <conditionalFormatting sqref="E6:E28">
    <cfRule type="cellIs" dxfId="1" priority="2" operator="equal">
      <formula>"Not Started"</formula>
    </cfRule>
  </conditionalFormatting>
  <conditionalFormatting sqref="E6:E28">
    <cfRule type="cellIs" dxfId="2" priority="3" operator="equal">
      <formula>"On Hold"</formula>
    </cfRule>
  </conditionalFormatting>
  <conditionalFormatting sqref="F6:F28">
    <cfRule type="cellIs" dxfId="3" priority="4" operator="equal">
      <formula>"High"</formula>
    </cfRule>
  </conditionalFormatting>
  <conditionalFormatting sqref="G6:G28">
    <cfRule type="expression" dxfId="4" priority="5">
      <formula>AND($G6&gt;=TODAY(),$G6&lt;=TODAY()+3,$E6&lt;&gt;"Completed")</formula>
    </cfRule>
  </conditionalFormatting>
  <conditionalFormatting sqref="B6:K28">
    <cfRule type="expression" dxfId="5" priority="6">
      <formula>AND($G6&lt;TODAY(),$E6&lt;&gt;"Completed")</formula>
    </cfRule>
  </conditionalFormatting>
  <dataValidations>
    <dataValidation type="list" allowBlank="1" sqref="H6:H28">
      <formula1>"Owner,Manager,Marketing Team,Social Team,Web Team,Front of House,Agency / Contractor"</formula1>
    </dataValidation>
    <dataValidation type="list" allowBlank="1" sqref="F6:F28">
      <formula1>"High,Medium,Low"</formula1>
    </dataValidation>
    <dataValidation type="list" allowBlank="1" sqref="C6:C28">
      <formula1>"Website,Social Media,Reviews,Advertising,PR,Events,Print,Email"</formula1>
    </dataValidation>
    <dataValidation type="list" allowBlank="1" sqref="E6:E28">
      <formula1>"Not Started,In Progress,Completed,On Hold"</formula1>
    </dataValidation>
  </dataValidations>
  <printOptions/>
  <pageMargins bottom="1.0" footer="0.0" header="0.0" left="0.75" right="0.75" top="1.0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0"/>
    <col customWidth="1" min="2" max="2" width="14.0"/>
    <col customWidth="1" min="3" max="3" width="8.0"/>
    <col customWidth="1" min="4" max="4" width="10.0"/>
    <col customWidth="1" min="5" max="5" width="8.0"/>
    <col customWidth="1" min="6" max="6" width="14.0"/>
    <col customWidth="1" min="7" max="7" width="8.0"/>
    <col customWidth="1" min="8" max="9" width="11.0"/>
    <col customWidth="1" min="10" max="10" width="8.0"/>
    <col customWidth="1" min="11" max="11" width="10.0"/>
    <col customWidth="1" min="12" max="26" width="8.71"/>
  </cols>
  <sheetData>
    <row r="1" ht="24.0" customHeight="1">
      <c r="B1" s="27"/>
      <c r="C1" s="1" t="s">
        <v>83</v>
      </c>
      <c r="D1" s="2"/>
      <c r="E1" s="2"/>
      <c r="F1" s="2"/>
      <c r="G1" s="2"/>
      <c r="H1" s="2"/>
      <c r="I1" s="2"/>
      <c r="J1" s="2"/>
      <c r="K1" s="3"/>
    </row>
    <row r="2" ht="19.5" customHeight="1">
      <c r="B2" s="27"/>
      <c r="C2" s="4"/>
      <c r="D2" s="5"/>
      <c r="E2" s="5"/>
      <c r="F2" s="5"/>
      <c r="G2" s="5"/>
      <c r="H2" s="5"/>
      <c r="I2" s="5"/>
      <c r="J2" s="5"/>
      <c r="K2" s="6"/>
    </row>
    <row r="3" ht="18.0" customHeight="1">
      <c r="B3" s="7" t="s">
        <v>84</v>
      </c>
      <c r="C3" s="8"/>
      <c r="D3" s="8"/>
      <c r="E3" s="8"/>
      <c r="F3" s="8"/>
      <c r="G3" s="8"/>
      <c r="H3" s="8"/>
      <c r="I3" s="8"/>
      <c r="J3" s="8"/>
      <c r="K3" s="9"/>
    </row>
    <row r="5" ht="21.75" customHeight="1">
      <c r="B5" s="28" t="s">
        <v>85</v>
      </c>
      <c r="C5" s="8"/>
      <c r="D5" s="8"/>
      <c r="E5" s="8"/>
      <c r="F5" s="8"/>
      <c r="G5" s="8"/>
      <c r="H5" s="8"/>
      <c r="I5" s="8"/>
      <c r="J5" s="8"/>
      <c r="K5" s="9"/>
    </row>
    <row r="6" ht="30.0" customHeight="1">
      <c r="B6" s="29">
        <f>COUNTA('MARKETING CHECKLIST'!D6:D28)</f>
        <v>23</v>
      </c>
      <c r="C6" s="9"/>
      <c r="D6" s="30">
        <f>AVERAGE('MARKETING CHECKLIST'!J6:J28)</f>
        <v>0.2826086957</v>
      </c>
      <c r="E6" s="9"/>
      <c r="F6" s="29">
        <f>SUMPRODUCT(('MARKETING CHECKLIST'!$E$6:$E$28&lt;&gt;"Completed")*('MARKETING CHECKLIST'!$G$6:$G$28&lt;TODAY()))</f>
        <v>15</v>
      </c>
      <c r="G6" s="9"/>
      <c r="H6" s="29">
        <f>COUNTIFS('MARKETING CHECKLIST'!F6:F28,"High",'MARKETING CHECKLIST'!E6:E28,"&lt;&gt;Completed")</f>
        <v>6</v>
      </c>
      <c r="I6" s="9"/>
      <c r="J6" s="31">
        <f>SUM('MARKETING CHECKLIST'!I6:I28)</f>
        <v>7700</v>
      </c>
      <c r="K6" s="9"/>
    </row>
    <row r="7" ht="25.5" customHeight="1">
      <c r="B7" s="32" t="s">
        <v>86</v>
      </c>
      <c r="C7" s="9"/>
      <c r="D7" s="32" t="s">
        <v>87</v>
      </c>
      <c r="E7" s="9"/>
      <c r="F7" s="32" t="s">
        <v>88</v>
      </c>
      <c r="G7" s="9"/>
      <c r="H7" s="32" t="s">
        <v>89</v>
      </c>
      <c r="I7" s="9"/>
      <c r="J7" s="32" t="s">
        <v>90</v>
      </c>
      <c r="K7" s="9"/>
    </row>
    <row r="9" ht="19.5" customHeight="1">
      <c r="B9" s="33" t="s">
        <v>91</v>
      </c>
      <c r="C9" s="8"/>
      <c r="D9" s="9"/>
      <c r="F9" s="33" t="s">
        <v>92</v>
      </c>
      <c r="G9" s="8"/>
      <c r="H9" s="8"/>
      <c r="I9" s="8"/>
      <c r="J9" s="8"/>
      <c r="K9" s="9"/>
    </row>
    <row r="10" ht="18.0" customHeight="1">
      <c r="B10" s="34" t="s">
        <v>22</v>
      </c>
      <c r="D10" s="35">
        <f>COUNTIF('MARKETING CHECKLIST'!E6:E28,B10)</f>
        <v>13</v>
      </c>
      <c r="F10" s="36" t="s">
        <v>3</v>
      </c>
      <c r="H10" s="36" t="s">
        <v>93</v>
      </c>
      <c r="I10" s="36" t="s">
        <v>9</v>
      </c>
    </row>
    <row r="11" ht="18.0" customHeight="1">
      <c r="B11" s="34" t="s">
        <v>19</v>
      </c>
      <c r="D11" s="35">
        <f>COUNTIF('MARKETING CHECKLIST'!E6:E28,B11)</f>
        <v>7</v>
      </c>
      <c r="F11" s="37" t="s">
        <v>12</v>
      </c>
      <c r="G11" s="9"/>
      <c r="H11" s="35">
        <f>COUNTIFS('MARKETING CHECKLIST'!C6:C28,F11,'MARKETING CHECKLIST'!E6:E28,"&lt;&gt;Completed")</f>
        <v>4</v>
      </c>
      <c r="I11" s="38">
        <f>SUMIF('MARKETING CHECKLIST'!C6:C28,F11,'MARKETING CHECKLIST'!I6:I28)</f>
        <v>3300</v>
      </c>
    </row>
    <row r="12" ht="18.0" customHeight="1">
      <c r="B12" s="34" t="s">
        <v>14</v>
      </c>
      <c r="D12" s="35">
        <f>COUNTIF('MARKETING CHECKLIST'!E6:E28,B12)</f>
        <v>3</v>
      </c>
      <c r="F12" s="37" t="s">
        <v>30</v>
      </c>
      <c r="G12" s="9"/>
      <c r="H12" s="35">
        <f>COUNTIFS('MARKETING CHECKLIST'!C6:C28,F12,'MARKETING CHECKLIST'!E6:E28,"&lt;&gt;Completed")</f>
        <v>4</v>
      </c>
      <c r="I12" s="38">
        <f>SUMIF('MARKETING CHECKLIST'!C6:C28,F12,'MARKETING CHECKLIST'!I6:I28)</f>
        <v>350</v>
      </c>
    </row>
    <row r="13" ht="18.0" customHeight="1">
      <c r="B13" s="34" t="s">
        <v>94</v>
      </c>
      <c r="D13" s="35">
        <f>COUNTIF('MARKETING CHECKLIST'!E6:E28,B13)</f>
        <v>0</v>
      </c>
      <c r="F13" s="37" t="s">
        <v>43</v>
      </c>
      <c r="G13" s="9"/>
      <c r="H13" s="35">
        <f>COUNTIFS('MARKETING CHECKLIST'!C6:C28,F13,'MARKETING CHECKLIST'!E6:E28,"&lt;&gt;Completed")</f>
        <v>2</v>
      </c>
      <c r="I13" s="38">
        <f>SUMIF('MARKETING CHECKLIST'!C6:C28,F13,'MARKETING CHECKLIST'!I6:I28)</f>
        <v>0</v>
      </c>
    </row>
    <row r="14" ht="18.0" customHeight="1">
      <c r="F14" s="37" t="s">
        <v>52</v>
      </c>
      <c r="G14" s="9"/>
      <c r="H14" s="35">
        <f>COUNTIFS('MARKETING CHECKLIST'!C6:C28,F14,'MARKETING CHECKLIST'!E6:E28,"&lt;&gt;Completed")</f>
        <v>3</v>
      </c>
      <c r="I14" s="38">
        <f>SUMIF('MARKETING CHECKLIST'!C6:C28,F14,'MARKETING CHECKLIST'!I6:I28)</f>
        <v>1350</v>
      </c>
    </row>
    <row r="15" ht="18.0" customHeight="1">
      <c r="F15" s="37" t="s">
        <v>59</v>
      </c>
      <c r="G15" s="9"/>
      <c r="H15" s="35">
        <f>COUNTIFS('MARKETING CHECKLIST'!C6:C28,F15,'MARKETING CHECKLIST'!E6:E28,"&lt;&gt;Completed")</f>
        <v>2</v>
      </c>
      <c r="I15" s="38">
        <f>SUMIF('MARKETING CHECKLIST'!C6:C28,F15,'MARKETING CHECKLIST'!I6:I28)</f>
        <v>0</v>
      </c>
    </row>
    <row r="16" ht="18.0" customHeight="1">
      <c r="F16" s="37" t="s">
        <v>65</v>
      </c>
      <c r="G16" s="9"/>
      <c r="H16" s="35">
        <f>COUNTIFS('MARKETING CHECKLIST'!C6:C28,F16,'MARKETING CHECKLIST'!E6:E28,"&lt;&gt;Completed")</f>
        <v>2</v>
      </c>
      <c r="I16" s="38">
        <f>SUMIF('MARKETING CHECKLIST'!C6:C28,F16,'MARKETING CHECKLIST'!I6:I28)</f>
        <v>2300</v>
      </c>
    </row>
    <row r="17" ht="18.0" customHeight="1">
      <c r="F17" s="37" t="s">
        <v>70</v>
      </c>
      <c r="G17" s="9"/>
      <c r="H17" s="35">
        <f>COUNTIFS('MARKETING CHECKLIST'!C6:C28,F17,'MARKETING CHECKLIST'!E6:E28,"&lt;&gt;Completed")</f>
        <v>1</v>
      </c>
      <c r="I17" s="38">
        <f>SUMIF('MARKETING CHECKLIST'!C6:C28,F17,'MARKETING CHECKLIST'!I6:I28)</f>
        <v>300</v>
      </c>
    </row>
    <row r="18" ht="18.0" customHeight="1">
      <c r="F18" s="37" t="s">
        <v>73</v>
      </c>
      <c r="G18" s="9"/>
      <c r="H18" s="35">
        <f>COUNTIFS('MARKETING CHECKLIST'!C6:C28,F18,'MARKETING CHECKLIST'!E6:E28,"&lt;&gt;Completed")</f>
        <v>2</v>
      </c>
      <c r="I18" s="38">
        <f>SUMIF('MARKETING CHECKLIST'!C6:C28,F18,'MARKETING CHECKLIST'!I6:I28)</f>
        <v>100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3">
    <mergeCell ref="C1:K2"/>
    <mergeCell ref="B3:K3"/>
    <mergeCell ref="B5:K5"/>
    <mergeCell ref="D6:E6"/>
    <mergeCell ref="F6:G6"/>
    <mergeCell ref="H6:I6"/>
    <mergeCell ref="J6:K6"/>
    <mergeCell ref="B6:C6"/>
    <mergeCell ref="B7:C7"/>
    <mergeCell ref="D7:E7"/>
    <mergeCell ref="H7:I7"/>
    <mergeCell ref="J7:K7"/>
    <mergeCell ref="B9:D9"/>
    <mergeCell ref="F9:K9"/>
    <mergeCell ref="F17:G17"/>
    <mergeCell ref="F18:G18"/>
    <mergeCell ref="F7:G7"/>
    <mergeCell ref="F11:G11"/>
    <mergeCell ref="F12:G12"/>
    <mergeCell ref="F13:G13"/>
    <mergeCell ref="F14:G14"/>
    <mergeCell ref="F15:G15"/>
    <mergeCell ref="F16:G16"/>
  </mergeCells>
  <printOptions/>
  <pageMargins bottom="1.0" footer="0.0" header="0.0" left="0.75" right="0.75" top="1.0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ySplit="5.0" topLeftCell="B6" activePane="bottomRight" state="frozen"/>
      <selection activeCell="B1" sqref="B1" pane="topRight"/>
      <selection activeCell="A6" sqref="A6" pane="bottomLeft"/>
      <selection activeCell="B6" sqref="B6" pane="bottomRight"/>
    </sheetView>
  </sheetViews>
  <sheetFormatPr customHeight="1" defaultColWidth="14.43" defaultRowHeight="15.0"/>
  <cols>
    <col customWidth="1" min="1" max="1" width="3.0"/>
    <col customWidth="1" min="2" max="2" width="10.43"/>
    <col customWidth="1" min="3" max="3" width="12.57"/>
    <col customWidth="1" min="4" max="4" width="11.29"/>
    <col customWidth="1" min="5" max="5" width="55.71"/>
    <col customWidth="1" min="6" max="6" width="13.57"/>
    <col customWidth="1" min="7" max="7" width="15.43"/>
    <col customWidth="1" min="8" max="26" width="8.71"/>
  </cols>
  <sheetData>
    <row r="1" ht="24.0" customHeight="1">
      <c r="B1" s="1" t="s">
        <v>95</v>
      </c>
      <c r="C1" s="2"/>
      <c r="D1" s="2"/>
      <c r="E1" s="2"/>
      <c r="F1" s="2"/>
      <c r="G1" s="2"/>
      <c r="H1" s="2"/>
      <c r="I1" s="3"/>
    </row>
    <row r="2" ht="19.5" customHeight="1">
      <c r="B2" s="4"/>
      <c r="C2" s="5"/>
      <c r="D2" s="5"/>
      <c r="E2" s="5"/>
      <c r="F2" s="5"/>
      <c r="G2" s="5"/>
      <c r="H2" s="5"/>
      <c r="I2" s="6"/>
    </row>
    <row r="3" ht="18.0" customHeight="1">
      <c r="B3" s="7" t="s">
        <v>96</v>
      </c>
      <c r="C3" s="8"/>
      <c r="D3" s="8"/>
      <c r="E3" s="8"/>
      <c r="F3" s="8"/>
      <c r="G3" s="8"/>
      <c r="H3" s="8"/>
      <c r="I3" s="9"/>
    </row>
    <row r="5" ht="21.75" customHeight="1">
      <c r="B5" s="10" t="s">
        <v>7</v>
      </c>
      <c r="C5" s="10" t="s">
        <v>97</v>
      </c>
      <c r="D5" s="10" t="s">
        <v>3</v>
      </c>
      <c r="E5" s="10" t="s">
        <v>4</v>
      </c>
      <c r="F5" s="10" t="s">
        <v>5</v>
      </c>
      <c r="G5" s="10" t="s">
        <v>8</v>
      </c>
    </row>
    <row r="6" ht="19.5" customHeight="1">
      <c r="B6" s="39">
        <f>'MARKETING CHECKLIST'!G16</f>
        <v>46143</v>
      </c>
      <c r="C6" s="40">
        <f t="shared" ref="C6:C28" si="1">B6-TODAY()</f>
        <v>-81</v>
      </c>
      <c r="D6" s="12" t="str">
        <f>'MARKETING CHECKLIST'!C16</f>
        <v>Reviews</v>
      </c>
      <c r="E6" s="13" t="str">
        <f>'MARKETING CHECKLIST'!D16</f>
        <v>Set up review monitoring (Google, Yelp, TripAdvisor)</v>
      </c>
      <c r="F6" s="15" t="str">
        <f>'MARKETING CHECKLIST'!E16</f>
        <v>Completed</v>
      </c>
      <c r="G6" s="40" t="str">
        <f>'MARKETING CHECKLIST'!H16</f>
        <v>Marketing Team</v>
      </c>
    </row>
    <row r="7" ht="19.5" customHeight="1">
      <c r="B7" s="39">
        <f>'MARKETING CHECKLIST'!G11</f>
        <v>46158</v>
      </c>
      <c r="C7" s="40">
        <f t="shared" si="1"/>
        <v>-66</v>
      </c>
      <c r="D7" s="12" t="str">
        <f>'MARKETING CHECKLIST'!C11</f>
        <v>Social Media</v>
      </c>
      <c r="E7" s="13" t="str">
        <f>'MARKETING CHECKLIST'!D11</f>
        <v>Claim and verify Google Business Profile</v>
      </c>
      <c r="F7" s="15" t="str">
        <f>'MARKETING CHECKLIST'!E11</f>
        <v>Completed</v>
      </c>
      <c r="G7" s="40" t="str">
        <f>'MARKETING CHECKLIST'!H11</f>
        <v>Marketing Team</v>
      </c>
    </row>
    <row r="8" ht="19.5" customHeight="1">
      <c r="B8" s="39">
        <f>'MARKETING CHECKLIST'!G6</f>
        <v>46173</v>
      </c>
      <c r="C8" s="40">
        <f t="shared" si="1"/>
        <v>-51</v>
      </c>
      <c r="D8" s="12" t="str">
        <f>'MARKETING CHECKLIST'!C6</f>
        <v>Website</v>
      </c>
      <c r="E8" s="13" t="str">
        <f>'MARKETING CHECKLIST'!D6</f>
        <v>Launch or update restaurant website with current menu</v>
      </c>
      <c r="F8" s="15" t="str">
        <f>'MARKETING CHECKLIST'!E6</f>
        <v>Completed</v>
      </c>
      <c r="G8" s="40" t="str">
        <f>'MARKETING CHECKLIST'!H6</f>
        <v>Web Team</v>
      </c>
    </row>
    <row r="9" ht="19.5" customHeight="1">
      <c r="B9" s="39">
        <f>'MARKETING CHECKLIST'!G17</f>
        <v>46203</v>
      </c>
      <c r="C9" s="40">
        <f t="shared" si="1"/>
        <v>-21</v>
      </c>
      <c r="D9" s="12" t="str">
        <f>'MARKETING CHECKLIST'!C17</f>
        <v>Reviews</v>
      </c>
      <c r="E9" s="13" t="str">
        <f>'MARKETING CHECKLIST'!D17</f>
        <v>Respond to all new reviews within 48 hours</v>
      </c>
      <c r="F9" s="15" t="str">
        <f>'MARKETING CHECKLIST'!E17</f>
        <v>In Progress</v>
      </c>
      <c r="G9" s="40" t="str">
        <f>'MARKETING CHECKLIST'!H17</f>
        <v>Manager</v>
      </c>
    </row>
    <row r="10" ht="19.5" customHeight="1">
      <c r="B10" s="39">
        <f>'MARKETING CHECKLIST'!G12</f>
        <v>46204</v>
      </c>
      <c r="C10" s="40">
        <f t="shared" si="1"/>
        <v>-20</v>
      </c>
      <c r="D10" s="12" t="str">
        <f>'MARKETING CHECKLIST'!C12</f>
        <v>Social Media</v>
      </c>
      <c r="E10" s="13" t="str">
        <f>'MARKETING CHECKLIST'!D12</f>
        <v>Post daily specials on Instagram</v>
      </c>
      <c r="F10" s="15" t="str">
        <f>'MARKETING CHECKLIST'!E12</f>
        <v>In Progress</v>
      </c>
      <c r="G10" s="40" t="str">
        <f>'MARKETING CHECKLIST'!H12</f>
        <v>Social Team</v>
      </c>
    </row>
    <row r="11" ht="19.5" customHeight="1">
      <c r="B11" s="39">
        <f>'MARKETING CHECKLIST'!G13</f>
        <v>46205</v>
      </c>
      <c r="C11" s="40">
        <f t="shared" si="1"/>
        <v>-19</v>
      </c>
      <c r="D11" s="12" t="str">
        <f>'MARKETING CHECKLIST'!C13</f>
        <v>Social Media</v>
      </c>
      <c r="E11" s="13" t="str">
        <f>'MARKETING CHECKLIST'!D13</f>
        <v>Post weekly specials on Facebook</v>
      </c>
      <c r="F11" s="15" t="str">
        <f>'MARKETING CHECKLIST'!E13</f>
        <v>In Progress</v>
      </c>
      <c r="G11" s="40" t="str">
        <f>'MARKETING CHECKLIST'!H13</f>
        <v>Social Team</v>
      </c>
    </row>
    <row r="12" ht="19.5" customHeight="1">
      <c r="B12" s="39">
        <f>'MARKETING CHECKLIST'!G26</f>
        <v>46206</v>
      </c>
      <c r="C12" s="40">
        <f t="shared" si="1"/>
        <v>-18</v>
      </c>
      <c r="D12" s="12" t="str">
        <f>'MARKETING CHECKLIST'!C26</f>
        <v>Print</v>
      </c>
      <c r="E12" s="13" t="str">
        <f>'MARKETING CHECKLIST'!D26</f>
        <v>Update printed menus with new seasonal items</v>
      </c>
      <c r="F12" s="15" t="str">
        <f>'MARKETING CHECKLIST'!E26</f>
        <v>In Progress</v>
      </c>
      <c r="G12" s="40" t="str">
        <f>'MARKETING CHECKLIST'!H26</f>
        <v>Manager</v>
      </c>
    </row>
    <row r="13" ht="19.5" customHeight="1">
      <c r="B13" s="39">
        <f>'MARKETING CHECKLIST'!G7</f>
        <v>46208</v>
      </c>
      <c r="C13" s="40">
        <f t="shared" si="1"/>
        <v>-16</v>
      </c>
      <c r="D13" s="12" t="str">
        <f>'MARKETING CHECKLIST'!C7</f>
        <v>Website</v>
      </c>
      <c r="E13" s="13" t="str">
        <f>'MARKETING CHECKLIST'!D7</f>
        <v>Add online reservation / waitlist widget</v>
      </c>
      <c r="F13" s="15" t="str">
        <f>'MARKETING CHECKLIST'!E7</f>
        <v>In Progress</v>
      </c>
      <c r="G13" s="40" t="str">
        <f>'MARKETING CHECKLIST'!H7</f>
        <v>Web Team</v>
      </c>
    </row>
    <row r="14" ht="19.5" customHeight="1">
      <c r="B14" s="39">
        <f>'MARKETING CHECKLIST'!G18</f>
        <v>46210</v>
      </c>
      <c r="C14" s="40">
        <f t="shared" si="1"/>
        <v>-14</v>
      </c>
      <c r="D14" s="12" t="str">
        <f>'MARKETING CHECKLIST'!C18</f>
        <v>Reviews</v>
      </c>
      <c r="E14" s="13" t="str">
        <f>'MARKETING CHECKLIST'!D18</f>
        <v>Request reviews from satisfied repeat customers</v>
      </c>
      <c r="F14" s="15" t="str">
        <f>'MARKETING CHECKLIST'!E18</f>
        <v>Not Started</v>
      </c>
      <c r="G14" s="40" t="str">
        <f>'MARKETING CHECKLIST'!H18</f>
        <v>Front of House</v>
      </c>
    </row>
    <row r="15" ht="19.5" customHeight="1">
      <c r="B15" s="39">
        <f>'MARKETING CHECKLIST'!G27</f>
        <v>46211</v>
      </c>
      <c r="C15" s="40">
        <f t="shared" si="1"/>
        <v>-13</v>
      </c>
      <c r="D15" s="12" t="str">
        <f>'MARKETING CHECKLIST'!C27</f>
        <v>Email</v>
      </c>
      <c r="E15" s="13" t="str">
        <f>'MARKETING CHECKLIST'!D27</f>
        <v>Build email list via website signup and in-store QR</v>
      </c>
      <c r="F15" s="15" t="str">
        <f>'MARKETING CHECKLIST'!E27</f>
        <v>In Progress</v>
      </c>
      <c r="G15" s="40" t="str">
        <f>'MARKETING CHECKLIST'!H27</f>
        <v>Marketing Team</v>
      </c>
    </row>
    <row r="16" ht="19.5" customHeight="1">
      <c r="B16" s="39">
        <f>'MARKETING CHECKLIST'!G9</f>
        <v>46213</v>
      </c>
      <c r="C16" s="40">
        <f t="shared" si="1"/>
        <v>-11</v>
      </c>
      <c r="D16" s="12" t="str">
        <f>'MARKETING CHECKLIST'!C9</f>
        <v>Website</v>
      </c>
      <c r="E16" s="13" t="str">
        <f>'MARKETING CHECKLIST'!D9</f>
        <v>Optimize site for local SEO (NAP consistency, schema markup)</v>
      </c>
      <c r="F16" s="15" t="str">
        <f>'MARKETING CHECKLIST'!E9</f>
        <v>In Progress</v>
      </c>
      <c r="G16" s="40" t="str">
        <f>'MARKETING CHECKLIST'!H9</f>
        <v>Marketing Team</v>
      </c>
    </row>
    <row r="17" ht="19.5" customHeight="1">
      <c r="B17" s="39">
        <f>'MARKETING CHECKLIST'!G25</f>
        <v>46215</v>
      </c>
      <c r="C17" s="40">
        <f t="shared" si="1"/>
        <v>-9</v>
      </c>
      <c r="D17" s="12" t="str">
        <f>'MARKETING CHECKLIST'!C25</f>
        <v>Events</v>
      </c>
      <c r="E17" s="13" t="str">
        <f>'MARKETING CHECKLIST'!D25</f>
        <v>Host weekly trivia or live music night</v>
      </c>
      <c r="F17" s="15" t="str">
        <f>'MARKETING CHECKLIST'!E25</f>
        <v>Not Started</v>
      </c>
      <c r="G17" s="40" t="str">
        <f>'MARKETING CHECKLIST'!H25</f>
        <v>Manager</v>
      </c>
    </row>
    <row r="18" ht="19.5" customHeight="1">
      <c r="B18" s="39">
        <f>'MARKETING CHECKLIST'!G8</f>
        <v>46217</v>
      </c>
      <c r="C18" s="40">
        <f t="shared" si="1"/>
        <v>-7</v>
      </c>
      <c r="D18" s="12" t="str">
        <f>'MARKETING CHECKLIST'!C8</f>
        <v>Website</v>
      </c>
      <c r="E18" s="13" t="str">
        <f>'MARKETING CHECKLIST'!D8</f>
        <v>Set up online ordering / delivery integration</v>
      </c>
      <c r="F18" s="15" t="str">
        <f>'MARKETING CHECKLIST'!E8</f>
        <v>Not Started</v>
      </c>
      <c r="G18" s="40" t="str">
        <f>'MARKETING CHECKLIST'!H8</f>
        <v>Web Team</v>
      </c>
    </row>
    <row r="19" ht="19.5" customHeight="1">
      <c r="B19" s="39">
        <f>'MARKETING CHECKLIST'!G19</f>
        <v>46218</v>
      </c>
      <c r="C19" s="40">
        <f t="shared" si="1"/>
        <v>-6</v>
      </c>
      <c r="D19" s="12" t="str">
        <f>'MARKETING CHECKLIST'!C19</f>
        <v>Advertising</v>
      </c>
      <c r="E19" s="13" t="str">
        <f>'MARKETING CHECKLIST'!D19</f>
        <v>Run targeted Facebook/Instagram ad campaign</v>
      </c>
      <c r="F19" s="15" t="str">
        <f>'MARKETING CHECKLIST'!E19</f>
        <v>Not Started</v>
      </c>
      <c r="G19" s="40" t="str">
        <f>'MARKETING CHECKLIST'!H19</f>
        <v>Marketing Team</v>
      </c>
    </row>
    <row r="20" ht="19.5" customHeight="1">
      <c r="B20" s="39">
        <f>'MARKETING CHECKLIST'!G28</f>
        <v>46218</v>
      </c>
      <c r="C20" s="40">
        <f t="shared" si="1"/>
        <v>-6</v>
      </c>
      <c r="D20" s="12" t="str">
        <f>'MARKETING CHECKLIST'!C28</f>
        <v>Email</v>
      </c>
      <c r="E20" s="13" t="str">
        <f>'MARKETING CHECKLIST'!D28</f>
        <v>Send monthly newsletter with promotions</v>
      </c>
      <c r="F20" s="15" t="str">
        <f>'MARKETING CHECKLIST'!E28</f>
        <v>Not Started</v>
      </c>
      <c r="G20" s="40" t="str">
        <f>'MARKETING CHECKLIST'!H28</f>
        <v>Marketing Team</v>
      </c>
    </row>
    <row r="21" ht="19.5" customHeight="1">
      <c r="B21" s="39">
        <f>'MARKETING CHECKLIST'!G20</f>
        <v>46221</v>
      </c>
      <c r="C21" s="40">
        <f t="shared" si="1"/>
        <v>-3</v>
      </c>
      <c r="D21" s="12" t="str">
        <f>'MARKETING CHECKLIST'!C20</f>
        <v>Advertising</v>
      </c>
      <c r="E21" s="13" t="str">
        <f>'MARKETING CHECKLIST'!D20</f>
        <v>Set up Google Ads for local search terms</v>
      </c>
      <c r="F21" s="15" t="str">
        <f>'MARKETING CHECKLIST'!E20</f>
        <v>Not Started</v>
      </c>
      <c r="G21" s="40" t="str">
        <f>'MARKETING CHECKLIST'!H20</f>
        <v>Marketing Team</v>
      </c>
    </row>
    <row r="22" ht="19.5" customHeight="1">
      <c r="B22" s="39">
        <f>'MARKETING CHECKLIST'!G14</f>
        <v>46223</v>
      </c>
      <c r="C22" s="40">
        <f t="shared" si="1"/>
        <v>-1</v>
      </c>
      <c r="D22" s="12" t="str">
        <f>'MARKETING CHECKLIST'!C14</f>
        <v>Social Media</v>
      </c>
      <c r="E22" s="13" t="str">
        <f>'MARKETING CHECKLIST'!D14</f>
        <v>Set up TikTok account and post short-form video content</v>
      </c>
      <c r="F22" s="15" t="str">
        <f>'MARKETING CHECKLIST'!E14</f>
        <v>Not Started</v>
      </c>
      <c r="G22" s="40" t="str">
        <f>'MARKETING CHECKLIST'!H14</f>
        <v>Social Team</v>
      </c>
    </row>
    <row r="23" ht="19.5" customHeight="1">
      <c r="B23" s="39">
        <f>'MARKETING CHECKLIST'!G22</f>
        <v>46223</v>
      </c>
      <c r="C23" s="40">
        <f t="shared" si="1"/>
        <v>-1</v>
      </c>
      <c r="D23" s="12" t="str">
        <f>'MARKETING CHECKLIST'!C22</f>
        <v>PR</v>
      </c>
      <c r="E23" s="13" t="str">
        <f>'MARKETING CHECKLIST'!D22</f>
        <v>Pitch local food blogger / journalist for feature</v>
      </c>
      <c r="F23" s="15" t="str">
        <f>'MARKETING CHECKLIST'!E22</f>
        <v>Not Started</v>
      </c>
      <c r="G23" s="40" t="str">
        <f>'MARKETING CHECKLIST'!H22</f>
        <v>Owner</v>
      </c>
    </row>
    <row r="24" ht="19.5" customHeight="1">
      <c r="B24" s="39">
        <f>'MARKETING CHECKLIST'!G10</f>
        <v>46224</v>
      </c>
      <c r="C24" s="40">
        <f t="shared" si="1"/>
        <v>0</v>
      </c>
      <c r="D24" s="12" t="str">
        <f>'MARKETING CHECKLIST'!C10</f>
        <v>Website</v>
      </c>
      <c r="E24" s="13" t="str">
        <f>'MARKETING CHECKLIST'!D10</f>
        <v>Add high-quality food photography to menu pages</v>
      </c>
      <c r="F24" s="15" t="str">
        <f>'MARKETING CHECKLIST'!E10</f>
        <v>Not Started</v>
      </c>
      <c r="G24" s="40" t="str">
        <f>'MARKETING CHECKLIST'!H10</f>
        <v>Marketing Team</v>
      </c>
    </row>
    <row r="25" ht="19.5" customHeight="1">
      <c r="B25" s="39">
        <f>'MARKETING CHECKLIST'!G21</f>
        <v>46228</v>
      </c>
      <c r="C25" s="40">
        <f t="shared" si="1"/>
        <v>4</v>
      </c>
      <c r="D25" s="12" t="str">
        <f>'MARKETING CHECKLIST'!C21</f>
        <v>Advertising</v>
      </c>
      <c r="E25" s="13" t="str">
        <f>'MARKETING CHECKLIST'!D21</f>
        <v>Print and distribute local flyers / menu inserts</v>
      </c>
      <c r="F25" s="15" t="str">
        <f>'MARKETING CHECKLIST'!E21</f>
        <v>Not Started</v>
      </c>
      <c r="G25" s="40" t="str">
        <f>'MARKETING CHECKLIST'!H21</f>
        <v>Marketing Team</v>
      </c>
    </row>
    <row r="26" ht="19.5" customHeight="1">
      <c r="B26" s="39">
        <f>'MARKETING CHECKLIST'!G23</f>
        <v>46231</v>
      </c>
      <c r="C26" s="40">
        <f t="shared" si="1"/>
        <v>7</v>
      </c>
      <c r="D26" s="12" t="str">
        <f>'MARKETING CHECKLIST'!C23</f>
        <v>PR</v>
      </c>
      <c r="E26" s="13" t="str">
        <f>'MARKETING CHECKLIST'!D23</f>
        <v>Submit restaurant to local "best of" guides</v>
      </c>
      <c r="F26" s="15" t="str">
        <f>'MARKETING CHECKLIST'!E23</f>
        <v>Not Started</v>
      </c>
      <c r="G26" s="40" t="str">
        <f>'MARKETING CHECKLIST'!H23</f>
        <v>Marketing Team</v>
      </c>
    </row>
    <row r="27" ht="19.5" customHeight="1">
      <c r="B27" s="39">
        <f>'MARKETING CHECKLIST'!G15</f>
        <v>46233</v>
      </c>
      <c r="C27" s="40">
        <f t="shared" si="1"/>
        <v>9</v>
      </c>
      <c r="D27" s="12" t="str">
        <f>'MARKETING CHECKLIST'!C15</f>
        <v>Social Media</v>
      </c>
      <c r="E27" s="13" t="str">
        <f>'MARKETING CHECKLIST'!D15</f>
        <v>Run monthly Instagram/Facebook giveaway</v>
      </c>
      <c r="F27" s="15" t="str">
        <f>'MARKETING CHECKLIST'!E15</f>
        <v>Not Started</v>
      </c>
      <c r="G27" s="40" t="str">
        <f>'MARKETING CHECKLIST'!H15</f>
        <v>Marketing Team</v>
      </c>
    </row>
    <row r="28" ht="19.5" customHeight="1">
      <c r="B28" s="39">
        <f>'MARKETING CHECKLIST'!G24</f>
        <v>46238</v>
      </c>
      <c r="C28" s="40">
        <f t="shared" si="1"/>
        <v>14</v>
      </c>
      <c r="D28" s="12" t="str">
        <f>'MARKETING CHECKLIST'!C24</f>
        <v>Events</v>
      </c>
      <c r="E28" s="13" t="str">
        <f>'MARKETING CHECKLIST'!D24</f>
        <v>Plan grand-reopening / seasonal event</v>
      </c>
      <c r="F28" s="15" t="str">
        <f>'MARKETING CHECKLIST'!E24</f>
        <v>Not Started</v>
      </c>
      <c r="G28" s="40" t="str">
        <f>'MARKETING CHECKLIST'!H24</f>
        <v>Owner</v>
      </c>
    </row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B1:I2"/>
    <mergeCell ref="B3:I3"/>
  </mergeCells>
  <conditionalFormatting sqref="F6:F28">
    <cfRule type="cellIs" dxfId="6" priority="1" operator="equal">
      <formula>"Completed"</formula>
    </cfRule>
  </conditionalFormatting>
  <conditionalFormatting sqref="B6:G28">
    <cfRule type="expression" dxfId="5" priority="2">
      <formula>AND($B6&lt;TODAY(),$F6&lt;&gt;"Completed")</formula>
    </cfRule>
  </conditionalFormatting>
  <conditionalFormatting sqref="B6:G28">
    <cfRule type="expression" dxfId="7" priority="3">
      <formula>AND($B6&gt;=TODAY(),$B6&lt;=TODAY()+3,$F6&lt;&gt;"Completed")</formula>
    </cfRule>
  </conditionalFormatting>
  <printOptions/>
  <pageMargins bottom="1.0" footer="0.0" header="0.0" left="0.75" right="0.75" top="1.0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ySplit="5.0" topLeftCell="B6" activePane="bottomRight" state="frozen"/>
      <selection activeCell="B1" sqref="B1" pane="topRight"/>
      <selection activeCell="A6" sqref="A6" pane="bottomLeft"/>
      <selection activeCell="B6" sqref="B6" pane="bottomRight"/>
    </sheetView>
  </sheetViews>
  <sheetFormatPr customHeight="1" defaultColWidth="14.43" defaultRowHeight="15.0"/>
  <cols>
    <col customWidth="1" min="1" max="1" width="3.0"/>
    <col customWidth="1" min="2" max="2" width="4.0"/>
    <col customWidth="1" min="3" max="3" width="14.14"/>
    <col customWidth="1" min="4" max="4" width="55.71"/>
    <col customWidth="1" min="5" max="5" width="14.29"/>
    <col customWidth="1" min="6" max="6" width="38.57"/>
    <col customWidth="1" min="7" max="8" width="8.71"/>
    <col customWidth="1" hidden="1" min="9" max="9" width="13.0"/>
    <col customWidth="1" min="10" max="26" width="8.71"/>
  </cols>
  <sheetData>
    <row r="1" ht="24.0" customHeight="1">
      <c r="B1" s="1" t="s">
        <v>98</v>
      </c>
      <c r="C1" s="2"/>
      <c r="D1" s="2"/>
      <c r="E1" s="2"/>
      <c r="F1" s="2"/>
      <c r="G1" s="3"/>
    </row>
    <row r="2" ht="19.5" customHeight="1">
      <c r="B2" s="4"/>
      <c r="C2" s="5"/>
      <c r="D2" s="5"/>
      <c r="E2" s="5"/>
      <c r="F2" s="5"/>
      <c r="G2" s="6"/>
    </row>
    <row r="3" ht="18.0" customHeight="1">
      <c r="B3" s="7" t="s">
        <v>99</v>
      </c>
      <c r="C3" s="8"/>
      <c r="D3" s="8"/>
      <c r="E3" s="8"/>
      <c r="F3" s="8"/>
      <c r="G3" s="9"/>
    </row>
    <row r="5" ht="21.75" customHeight="1">
      <c r="B5" s="10" t="s">
        <v>2</v>
      </c>
      <c r="C5" s="10" t="s">
        <v>3</v>
      </c>
      <c r="D5" s="10" t="s">
        <v>4</v>
      </c>
      <c r="E5" s="10" t="s">
        <v>5</v>
      </c>
      <c r="F5" s="10" t="s">
        <v>11</v>
      </c>
    </row>
    <row r="6" ht="19.5" customHeight="1">
      <c r="B6" s="41">
        <v>1.0</v>
      </c>
      <c r="C6" s="12" t="str">
        <f>'MARKETING CHECKLIST'!C6</f>
        <v>Website</v>
      </c>
      <c r="D6" s="13" t="str">
        <f>'MARKETING CHECKLIST'!D6</f>
        <v>Launch or update restaurant website with current menu</v>
      </c>
      <c r="E6" s="15" t="str">
        <f>'MARKETING CHECKLIST'!E6</f>
        <v>Completed</v>
      </c>
      <c r="F6" s="20" t="str">
        <f>'MARKETING CHECKLIST'!K6</f>
        <v>Includes mobile-responsive redesign</v>
      </c>
      <c r="I6" s="42">
        <f>IF('MARKETING CHECKLIST'!E6&lt;&gt;"Completed",'MARKETING CHECKLIST'!G6,99999)</f>
        <v>99999</v>
      </c>
    </row>
    <row r="7" ht="19.5" customHeight="1">
      <c r="B7" s="41">
        <v>2.0</v>
      </c>
      <c r="C7" s="12" t="str">
        <f>'MARKETING CHECKLIST'!C7</f>
        <v>Website</v>
      </c>
      <c r="D7" s="13" t="str">
        <f>'MARKETING CHECKLIST'!D7</f>
        <v>Add online reservation / waitlist widget</v>
      </c>
      <c r="E7" s="15" t="str">
        <f>'MARKETING CHECKLIST'!E7</f>
        <v>In Progress</v>
      </c>
      <c r="F7" s="20" t="str">
        <f>'MARKETING CHECKLIST'!K7</f>
        <v>Integrate with OpenTable or Resy</v>
      </c>
      <c r="I7" s="43">
        <f>IF('MARKETING CHECKLIST'!E7&lt;&gt;"Completed",'MARKETING CHECKLIST'!G7,99999)</f>
        <v>46208</v>
      </c>
    </row>
    <row r="8" ht="19.5" customHeight="1">
      <c r="B8" s="41">
        <v>3.0</v>
      </c>
      <c r="C8" s="12" t="str">
        <f>'MARKETING CHECKLIST'!C8</f>
        <v>Website</v>
      </c>
      <c r="D8" s="13" t="str">
        <f>'MARKETING CHECKLIST'!D8</f>
        <v>Set up online ordering / delivery integration</v>
      </c>
      <c r="E8" s="15" t="str">
        <f>'MARKETING CHECKLIST'!E8</f>
        <v>Not Started</v>
      </c>
      <c r="F8" s="20" t="str">
        <f>'MARKETING CHECKLIST'!K8</f>
        <v>Connect to DoorDash, UberEats APIs</v>
      </c>
      <c r="I8" s="43">
        <f>IF('MARKETING CHECKLIST'!E8&lt;&gt;"Completed",'MARKETING CHECKLIST'!G8,99999)</f>
        <v>46217</v>
      </c>
    </row>
    <row r="9" ht="19.5" customHeight="1">
      <c r="B9" s="41">
        <v>4.0</v>
      </c>
      <c r="C9" s="12" t="str">
        <f>'MARKETING CHECKLIST'!C9</f>
        <v>Website</v>
      </c>
      <c r="D9" s="13" t="str">
        <f>'MARKETING CHECKLIST'!D9</f>
        <v>Optimize site for local SEO (NAP consistency, schema markup)</v>
      </c>
      <c r="E9" s="15" t="str">
        <f>'MARKETING CHECKLIST'!E9</f>
        <v>In Progress</v>
      </c>
      <c r="F9" s="20" t="str">
        <f>'MARKETING CHECKLIST'!K9</f>
        <v>Name/Address/Phone must match GMB listing</v>
      </c>
      <c r="I9" s="43">
        <f>IF('MARKETING CHECKLIST'!E9&lt;&gt;"Completed",'MARKETING CHECKLIST'!G9,99999)</f>
        <v>46213</v>
      </c>
    </row>
    <row r="10" ht="19.5" customHeight="1">
      <c r="B10" s="41">
        <v>5.0</v>
      </c>
      <c r="C10" s="12" t="str">
        <f>'MARKETING CHECKLIST'!C10</f>
        <v>Website</v>
      </c>
      <c r="D10" s="13" t="str">
        <f>'MARKETING CHECKLIST'!D10</f>
        <v>Add high-quality food photography to menu pages</v>
      </c>
      <c r="E10" s="15" t="str">
        <f>'MARKETING CHECKLIST'!E10</f>
        <v>Not Started</v>
      </c>
      <c r="F10" s="20" t="str">
        <f>'MARKETING CHECKLIST'!K10</f>
        <v>Schedule photographer for next menu refresh</v>
      </c>
      <c r="I10" s="43">
        <f>IF('MARKETING CHECKLIST'!E10&lt;&gt;"Completed",'MARKETING CHECKLIST'!G10,99999)</f>
        <v>46224</v>
      </c>
    </row>
    <row r="11" ht="19.5" customHeight="1">
      <c r="B11" s="41">
        <v>6.0</v>
      </c>
      <c r="C11" s="12" t="str">
        <f>'MARKETING CHECKLIST'!C11</f>
        <v>Social Media</v>
      </c>
      <c r="D11" s="13" t="str">
        <f>'MARKETING CHECKLIST'!D11</f>
        <v>Claim and verify Google Business Profile</v>
      </c>
      <c r="E11" s="15" t="str">
        <f>'MARKETING CHECKLIST'!E11</f>
        <v>Completed</v>
      </c>
      <c r="F11" s="20" t="str">
        <f>'MARKETING CHECKLIST'!K11</f>
        <v>Critical for local search visibility</v>
      </c>
      <c r="I11" s="42">
        <f>IF('MARKETING CHECKLIST'!E11&lt;&gt;"Completed",'MARKETING CHECKLIST'!G11,99999)</f>
        <v>99999</v>
      </c>
    </row>
    <row r="12" ht="19.5" customHeight="1">
      <c r="B12" s="41">
        <v>7.0</v>
      </c>
      <c r="C12" s="12" t="str">
        <f>'MARKETING CHECKLIST'!C12</f>
        <v>Social Media</v>
      </c>
      <c r="D12" s="13" t="str">
        <f>'MARKETING CHECKLIST'!D12</f>
        <v>Post daily specials on Instagram</v>
      </c>
      <c r="E12" s="15" t="str">
        <f>'MARKETING CHECKLIST'!E12</f>
        <v>In Progress</v>
      </c>
      <c r="F12" s="20" t="str">
        <f>'MARKETING CHECKLIST'!K12</f>
        <v>Use June promo image set</v>
      </c>
      <c r="I12" s="43">
        <f>IF('MARKETING CHECKLIST'!E12&lt;&gt;"Completed",'MARKETING CHECKLIST'!G12,99999)</f>
        <v>46204</v>
      </c>
    </row>
    <row r="13" ht="19.5" customHeight="1">
      <c r="B13" s="41">
        <v>8.0</v>
      </c>
      <c r="C13" s="12" t="str">
        <f>'MARKETING CHECKLIST'!C13</f>
        <v>Social Media</v>
      </c>
      <c r="D13" s="13" t="str">
        <f>'MARKETING CHECKLIST'!D13</f>
        <v>Post weekly specials on Facebook</v>
      </c>
      <c r="E13" s="15" t="str">
        <f>'MARKETING CHECKLIST'!E13</f>
        <v>In Progress</v>
      </c>
      <c r="F13" s="20" t="str">
        <f>'MARKETING CHECKLIST'!K13</f>
        <v>Cross-post from Instagram</v>
      </c>
      <c r="I13" s="43">
        <f>IF('MARKETING CHECKLIST'!E13&lt;&gt;"Completed",'MARKETING CHECKLIST'!G13,99999)</f>
        <v>46205</v>
      </c>
    </row>
    <row r="14" ht="19.5" customHeight="1">
      <c r="B14" s="41">
        <v>9.0</v>
      </c>
      <c r="C14" s="12" t="str">
        <f>'MARKETING CHECKLIST'!C14</f>
        <v>Social Media</v>
      </c>
      <c r="D14" s="13" t="str">
        <f>'MARKETING CHECKLIST'!D14</f>
        <v>Set up TikTok account and post short-form video content</v>
      </c>
      <c r="E14" s="15" t="str">
        <f>'MARKETING CHECKLIST'!E14</f>
        <v>Not Started</v>
      </c>
      <c r="F14" s="20" t="str">
        <f>'MARKETING CHECKLIST'!K14</f>
        <v>Behind-the-scenes kitchen content</v>
      </c>
      <c r="I14" s="43">
        <f>IF('MARKETING CHECKLIST'!E14&lt;&gt;"Completed",'MARKETING CHECKLIST'!G14,99999)</f>
        <v>46223</v>
      </c>
    </row>
    <row r="15" ht="19.5" customHeight="1">
      <c r="B15" s="41">
        <v>10.0</v>
      </c>
      <c r="C15" s="12" t="str">
        <f>'MARKETING CHECKLIST'!C15</f>
        <v>Social Media</v>
      </c>
      <c r="D15" s="13" t="str">
        <f>'MARKETING CHECKLIST'!D15</f>
        <v>Run monthly Instagram/Facebook giveaway</v>
      </c>
      <c r="E15" s="15" t="str">
        <f>'MARKETING CHECKLIST'!E15</f>
        <v>Not Started</v>
      </c>
      <c r="F15" s="20" t="str">
        <f>'MARKETING CHECKLIST'!K15</f>
        <v>Partner with local supplier for prize</v>
      </c>
      <c r="I15" s="43">
        <f>IF('MARKETING CHECKLIST'!E15&lt;&gt;"Completed",'MARKETING CHECKLIST'!G15,99999)</f>
        <v>46233</v>
      </c>
    </row>
    <row r="16" ht="19.5" customHeight="1">
      <c r="B16" s="41">
        <v>11.0</v>
      </c>
      <c r="C16" s="12" t="str">
        <f>'MARKETING CHECKLIST'!C16</f>
        <v>Reviews</v>
      </c>
      <c r="D16" s="13" t="str">
        <f>'MARKETING CHECKLIST'!D16</f>
        <v>Set up review monitoring (Google, Yelp, TripAdvisor)</v>
      </c>
      <c r="E16" s="15" t="str">
        <f>'MARKETING CHECKLIST'!E16</f>
        <v>Completed</v>
      </c>
      <c r="F16" s="20" t="str">
        <f>'MARKETING CHECKLIST'!K16</f>
        <v>Use review aggregator tool</v>
      </c>
      <c r="I16" s="42">
        <f>IF('MARKETING CHECKLIST'!E16&lt;&gt;"Completed",'MARKETING CHECKLIST'!G16,99999)</f>
        <v>99999</v>
      </c>
    </row>
    <row r="17" ht="19.5" customHeight="1">
      <c r="B17" s="41">
        <v>12.0</v>
      </c>
      <c r="C17" s="12" t="str">
        <f>'MARKETING CHECKLIST'!C17</f>
        <v>Reviews</v>
      </c>
      <c r="D17" s="13" t="str">
        <f>'MARKETING CHECKLIST'!D17</f>
        <v>Respond to all new reviews within 48 hours</v>
      </c>
      <c r="E17" s="15" t="str">
        <f>'MARKETING CHECKLIST'!E17</f>
        <v>In Progress</v>
      </c>
      <c r="F17" s="20" t="str">
        <f>'MARKETING CHECKLIST'!K17</f>
        <v>Ongoing task - track weekly</v>
      </c>
      <c r="I17" s="43">
        <f>IF('MARKETING CHECKLIST'!E17&lt;&gt;"Completed",'MARKETING CHECKLIST'!G17,99999)</f>
        <v>46203</v>
      </c>
    </row>
    <row r="18" ht="19.5" customHeight="1">
      <c r="B18" s="41">
        <v>13.0</v>
      </c>
      <c r="C18" s="12" t="str">
        <f>'MARKETING CHECKLIST'!C18</f>
        <v>Reviews</v>
      </c>
      <c r="D18" s="13" t="str">
        <f>'MARKETING CHECKLIST'!D18</f>
        <v>Request reviews from satisfied repeat customers</v>
      </c>
      <c r="E18" s="15" t="str">
        <f>'MARKETING CHECKLIST'!E18</f>
        <v>Not Started</v>
      </c>
      <c r="F18" s="20" t="str">
        <f>'MARKETING CHECKLIST'!K18</f>
        <v>Add QR code to receipts</v>
      </c>
      <c r="I18" s="43">
        <f>IF('MARKETING CHECKLIST'!E18&lt;&gt;"Completed",'MARKETING CHECKLIST'!G18,99999)</f>
        <v>46210</v>
      </c>
    </row>
    <row r="19" ht="19.5" customHeight="1">
      <c r="B19" s="41">
        <v>14.0</v>
      </c>
      <c r="C19" s="12" t="str">
        <f>'MARKETING CHECKLIST'!C19</f>
        <v>Advertising</v>
      </c>
      <c r="D19" s="13" t="str">
        <f>'MARKETING CHECKLIST'!D19</f>
        <v>Run targeted Facebook/Instagram ad campaign</v>
      </c>
      <c r="E19" s="15" t="str">
        <f>'MARKETING CHECKLIST'!E19</f>
        <v>Not Started</v>
      </c>
      <c r="F19" s="20" t="str">
        <f>'MARKETING CHECKLIST'!K19</f>
        <v>Target 5-mile radius, lunch crowd</v>
      </c>
      <c r="I19" s="43">
        <f>IF('MARKETING CHECKLIST'!E19&lt;&gt;"Completed",'MARKETING CHECKLIST'!G19,99999)</f>
        <v>46218</v>
      </c>
    </row>
    <row r="20" ht="19.5" customHeight="1">
      <c r="B20" s="41">
        <v>15.0</v>
      </c>
      <c r="C20" s="12" t="str">
        <f>'MARKETING CHECKLIST'!C20</f>
        <v>Advertising</v>
      </c>
      <c r="D20" s="13" t="str">
        <f>'MARKETING CHECKLIST'!D20</f>
        <v>Set up Google Ads for local search terms</v>
      </c>
      <c r="E20" s="15" t="str">
        <f>'MARKETING CHECKLIST'!E20</f>
        <v>Not Started</v>
      </c>
      <c r="F20" s="20" t="str">
        <f>'MARKETING CHECKLIST'!K20</f>
        <v>Target "restaurants near me" queries</v>
      </c>
      <c r="I20" s="43">
        <f>IF('MARKETING CHECKLIST'!E20&lt;&gt;"Completed",'MARKETING CHECKLIST'!G20,99999)</f>
        <v>46221</v>
      </c>
    </row>
    <row r="21" ht="19.5" customHeight="1">
      <c r="B21" s="41">
        <v>16.0</v>
      </c>
      <c r="C21" s="12" t="str">
        <f>'MARKETING CHECKLIST'!C21</f>
        <v>Advertising</v>
      </c>
      <c r="D21" s="13" t="str">
        <f>'MARKETING CHECKLIST'!D21</f>
        <v>Print and distribute local flyers / menu inserts</v>
      </c>
      <c r="E21" s="15" t="str">
        <f>'MARKETING CHECKLIST'!E21</f>
        <v>Not Started</v>
      </c>
      <c r="F21" s="20" t="str">
        <f>'MARKETING CHECKLIST'!K21</f>
        <v>Partner with nearby businesses</v>
      </c>
      <c r="I21" s="43">
        <f>IF('MARKETING CHECKLIST'!E21&lt;&gt;"Completed",'MARKETING CHECKLIST'!G21,99999)</f>
        <v>46228</v>
      </c>
    </row>
    <row r="22" ht="19.5" customHeight="1">
      <c r="B22" s="41">
        <v>17.0</v>
      </c>
      <c r="C22" s="12" t="str">
        <f>'MARKETING CHECKLIST'!C22</f>
        <v>PR</v>
      </c>
      <c r="D22" s="13" t="str">
        <f>'MARKETING CHECKLIST'!D22</f>
        <v>Pitch local food blogger / journalist for feature</v>
      </c>
      <c r="E22" s="15" t="str">
        <f>'MARKETING CHECKLIST'!E22</f>
        <v>Not Started</v>
      </c>
      <c r="F22" s="20" t="str">
        <f>'MARKETING CHECKLIST'!K22</f>
        <v>Offer complimentary tasting menu</v>
      </c>
      <c r="I22" s="43">
        <f>IF('MARKETING CHECKLIST'!E22&lt;&gt;"Completed",'MARKETING CHECKLIST'!G22,99999)</f>
        <v>46223</v>
      </c>
    </row>
    <row r="23" ht="19.5" customHeight="1">
      <c r="B23" s="41">
        <v>18.0</v>
      </c>
      <c r="C23" s="12" t="str">
        <f>'MARKETING CHECKLIST'!C23</f>
        <v>PR</v>
      </c>
      <c r="D23" s="13" t="str">
        <f>'MARKETING CHECKLIST'!D23</f>
        <v>Submit restaurant to local "best of" guides</v>
      </c>
      <c r="E23" s="15" t="str">
        <f>'MARKETING CHECKLIST'!E23</f>
        <v>Not Started</v>
      </c>
      <c r="F23" s="20" t="str">
        <f>'MARKETING CHECKLIST'!K23</f>
        <v>Check submission deadlines</v>
      </c>
      <c r="I23" s="43">
        <f>IF('MARKETING CHECKLIST'!E23&lt;&gt;"Completed",'MARKETING CHECKLIST'!G23,99999)</f>
        <v>46231</v>
      </c>
    </row>
    <row r="24" ht="19.5" customHeight="1">
      <c r="B24" s="41">
        <v>19.0</v>
      </c>
      <c r="C24" s="12" t="str">
        <f>'MARKETING CHECKLIST'!C24</f>
        <v>Events</v>
      </c>
      <c r="D24" s="13" t="str">
        <f>'MARKETING CHECKLIST'!D24</f>
        <v>Plan grand-reopening / seasonal event</v>
      </c>
      <c r="E24" s="15" t="str">
        <f>'MARKETING CHECKLIST'!E24</f>
        <v>Not Started</v>
      </c>
      <c r="F24" s="20" t="str">
        <f>'MARKETING CHECKLIST'!K24</f>
        <v>Coordinate with PR and social teams</v>
      </c>
      <c r="I24" s="43">
        <f>IF('MARKETING CHECKLIST'!E24&lt;&gt;"Completed",'MARKETING CHECKLIST'!G24,99999)</f>
        <v>46238</v>
      </c>
    </row>
    <row r="25" ht="19.5" customHeight="1">
      <c r="B25" s="41">
        <v>20.0</v>
      </c>
      <c r="C25" s="12" t="str">
        <f>'MARKETING CHECKLIST'!C25</f>
        <v>Events</v>
      </c>
      <c r="D25" s="13" t="str">
        <f>'MARKETING CHECKLIST'!D25</f>
        <v>Host weekly trivia or live music night</v>
      </c>
      <c r="E25" s="15" t="str">
        <f>'MARKETING CHECKLIST'!E25</f>
        <v>Not Started</v>
      </c>
      <c r="F25" s="20" t="str">
        <f>'MARKETING CHECKLIST'!K25</f>
        <v>Recurring weekly draw for slow nights</v>
      </c>
      <c r="I25" s="43">
        <f>IF('MARKETING CHECKLIST'!E25&lt;&gt;"Completed",'MARKETING CHECKLIST'!G25,99999)</f>
        <v>46215</v>
      </c>
    </row>
    <row r="26" ht="19.5" customHeight="1">
      <c r="B26" s="41">
        <v>21.0</v>
      </c>
      <c r="C26" s="12" t="str">
        <f>'MARKETING CHECKLIST'!C26</f>
        <v>Print</v>
      </c>
      <c r="D26" s="13" t="str">
        <f>'MARKETING CHECKLIST'!D26</f>
        <v>Update printed menus with new seasonal items</v>
      </c>
      <c r="E26" s="15" t="str">
        <f>'MARKETING CHECKLIST'!E26</f>
        <v>In Progress</v>
      </c>
      <c r="F26" s="20" t="str">
        <f>'MARKETING CHECKLIST'!K26</f>
        <v>Coordinate with chef on final pricing</v>
      </c>
      <c r="I26" s="43">
        <f>IF('MARKETING CHECKLIST'!E26&lt;&gt;"Completed",'MARKETING CHECKLIST'!G26,99999)</f>
        <v>46206</v>
      </c>
    </row>
    <row r="27" ht="19.5" customHeight="1">
      <c r="B27" s="41">
        <v>22.0</v>
      </c>
      <c r="C27" s="12" t="str">
        <f>'MARKETING CHECKLIST'!C27</f>
        <v>Email</v>
      </c>
      <c r="D27" s="13" t="str">
        <f>'MARKETING CHECKLIST'!D27</f>
        <v>Build email list via website signup and in-store QR</v>
      </c>
      <c r="E27" s="15" t="str">
        <f>'MARKETING CHECKLIST'!E27</f>
        <v>In Progress</v>
      </c>
      <c r="F27" s="20" t="str">
        <f>'MARKETING CHECKLIST'!K27</f>
        <v>Offer 10% off first order incentive</v>
      </c>
      <c r="I27" s="43">
        <f>IF('MARKETING CHECKLIST'!E27&lt;&gt;"Completed",'MARKETING CHECKLIST'!G27,99999)</f>
        <v>46211</v>
      </c>
    </row>
    <row r="28" ht="19.5" customHeight="1">
      <c r="B28" s="41">
        <v>23.0</v>
      </c>
      <c r="C28" s="12" t="str">
        <f>'MARKETING CHECKLIST'!C28</f>
        <v>Email</v>
      </c>
      <c r="D28" s="13" t="str">
        <f>'MARKETING CHECKLIST'!D28</f>
        <v>Send monthly newsletter with promotions</v>
      </c>
      <c r="E28" s="15" t="str">
        <f>'MARKETING CHECKLIST'!E28</f>
        <v>Not Started</v>
      </c>
      <c r="F28" s="20" t="str">
        <f>'MARKETING CHECKLIST'!K28</f>
        <v>Use Mailchimp or similar platform</v>
      </c>
      <c r="I28" s="43">
        <f>IF('MARKETING CHECKLIST'!E28&lt;&gt;"Completed",'MARKETING CHECKLIST'!G28,99999)</f>
        <v>46218</v>
      </c>
    </row>
    <row r="29" ht="15.75" customHeight="1"/>
    <row r="30" ht="19.5" customHeight="1">
      <c r="B30" s="33" t="s">
        <v>100</v>
      </c>
      <c r="C30" s="8"/>
      <c r="D30" s="8"/>
      <c r="E30" s="8"/>
      <c r="F30" s="9"/>
    </row>
    <row r="31" ht="24.0" customHeight="1">
      <c r="B31" s="44" t="str">
        <f t="array" ref="B31">IFERROR(INDEX('MARKETING CHECKLIST'!D6:D28,MATCH(C32,I6:I28,0)),"All tasks completed")</f>
        <v>Respond to all new reviews within 48 hours</v>
      </c>
      <c r="C31" s="8"/>
      <c r="D31" s="8"/>
      <c r="E31" s="8"/>
      <c r="F31" s="9"/>
    </row>
    <row r="32" ht="15.75" customHeight="1">
      <c r="B32" s="45" t="s">
        <v>101</v>
      </c>
      <c r="C32" s="46">
        <f>MIN(I6:I28)</f>
        <v>46203</v>
      </c>
    </row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">
    <mergeCell ref="B1:G2"/>
    <mergeCell ref="B3:G3"/>
    <mergeCell ref="B30:F30"/>
    <mergeCell ref="B31:F31"/>
    <mergeCell ref="C32:F32"/>
  </mergeCells>
  <conditionalFormatting sqref="E6:E28">
    <cfRule type="cellIs" dxfId="0" priority="1" operator="equal">
      <formula>"Completed"</formula>
    </cfRule>
  </conditionalFormatting>
  <conditionalFormatting sqref="E6:E28">
    <cfRule type="cellIs" dxfId="1" priority="2" operator="equal">
      <formula>"Not Started"</formula>
    </cfRule>
  </conditionalFormatting>
  <printOptions/>
  <pageMargins bottom="1.0" footer="0.0" header="0.0" left="0.75" right="0.75" top="1.0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0"/>
    <col customWidth="1" min="2" max="2" width="20.0"/>
    <col customWidth="1" min="3" max="3" width="8.0"/>
    <col customWidth="1" min="4" max="11" width="12.0"/>
    <col customWidth="1" min="12" max="26" width="8.71"/>
  </cols>
  <sheetData>
    <row r="1" ht="24.0" customHeight="1">
      <c r="B1" s="1" t="s">
        <v>102</v>
      </c>
      <c r="C1" s="2"/>
      <c r="D1" s="2"/>
      <c r="E1" s="2"/>
      <c r="F1" s="2"/>
      <c r="G1" s="2"/>
      <c r="H1" s="2"/>
      <c r="I1" s="2"/>
      <c r="J1" s="2"/>
      <c r="K1" s="3"/>
    </row>
    <row r="2" ht="19.5" customHeight="1">
      <c r="B2" s="4"/>
      <c r="C2" s="5"/>
      <c r="D2" s="5"/>
      <c r="E2" s="5"/>
      <c r="F2" s="5"/>
      <c r="G2" s="5"/>
      <c r="H2" s="5"/>
      <c r="I2" s="5"/>
      <c r="J2" s="5"/>
      <c r="K2" s="6"/>
    </row>
    <row r="3" ht="18.0" customHeight="1">
      <c r="B3" s="7" t="s">
        <v>103</v>
      </c>
      <c r="C3" s="8"/>
      <c r="D3" s="8"/>
      <c r="E3" s="8"/>
      <c r="F3" s="8"/>
      <c r="G3" s="8"/>
      <c r="H3" s="8"/>
      <c r="I3" s="8"/>
      <c r="J3" s="8"/>
      <c r="K3" s="9"/>
    </row>
    <row r="5" ht="19.5" customHeight="1">
      <c r="B5" s="47" t="s">
        <v>104</v>
      </c>
      <c r="C5" s="8"/>
      <c r="D5" s="8"/>
      <c r="E5" s="8"/>
      <c r="F5" s="8"/>
      <c r="G5" s="8"/>
      <c r="H5" s="8"/>
      <c r="I5" s="8"/>
      <c r="J5" s="8"/>
      <c r="K5" s="9"/>
    </row>
    <row r="6" ht="36.0" customHeight="1">
      <c r="B6" s="48" t="s">
        <v>105</v>
      </c>
      <c r="C6" s="9"/>
      <c r="D6" s="49" t="s">
        <v>106</v>
      </c>
      <c r="E6" s="8"/>
      <c r="F6" s="8"/>
      <c r="G6" s="8"/>
      <c r="H6" s="8"/>
      <c r="I6" s="8"/>
      <c r="J6" s="8"/>
      <c r="K6" s="9"/>
    </row>
    <row r="7" ht="36.0" customHeight="1">
      <c r="B7" s="48" t="s">
        <v>107</v>
      </c>
      <c r="C7" s="9"/>
      <c r="D7" s="49" t="s">
        <v>108</v>
      </c>
      <c r="E7" s="8"/>
      <c r="F7" s="8"/>
      <c r="G7" s="8"/>
      <c r="H7" s="8"/>
      <c r="I7" s="8"/>
      <c r="J7" s="8"/>
      <c r="K7" s="9"/>
    </row>
    <row r="9" ht="19.5" customHeight="1">
      <c r="B9" s="47" t="s">
        <v>109</v>
      </c>
      <c r="C9" s="8"/>
      <c r="D9" s="8"/>
      <c r="E9" s="8"/>
      <c r="F9" s="8"/>
      <c r="G9" s="8"/>
      <c r="H9" s="8"/>
      <c r="I9" s="8"/>
      <c r="J9" s="8"/>
      <c r="K9" s="9"/>
    </row>
    <row r="10" ht="36.0" customHeight="1">
      <c r="B10" s="48" t="s">
        <v>110</v>
      </c>
      <c r="C10" s="9"/>
      <c r="D10" s="49" t="s">
        <v>111</v>
      </c>
      <c r="E10" s="8"/>
      <c r="F10" s="8"/>
      <c r="G10" s="8"/>
      <c r="H10" s="8"/>
      <c r="I10" s="8"/>
      <c r="J10" s="8"/>
      <c r="K10" s="9"/>
    </row>
    <row r="11" ht="36.0" customHeight="1">
      <c r="B11" s="48" t="s">
        <v>112</v>
      </c>
      <c r="C11" s="9"/>
      <c r="D11" s="49" t="s">
        <v>113</v>
      </c>
      <c r="E11" s="8"/>
      <c r="F11" s="8"/>
      <c r="G11" s="8"/>
      <c r="H11" s="8"/>
      <c r="I11" s="8"/>
      <c r="J11" s="8"/>
      <c r="K11" s="9"/>
    </row>
    <row r="12" ht="36.0" customHeight="1">
      <c r="B12" s="48" t="s">
        <v>114</v>
      </c>
      <c r="C12" s="9"/>
      <c r="D12" s="49" t="s">
        <v>115</v>
      </c>
      <c r="E12" s="8"/>
      <c r="F12" s="8"/>
      <c r="G12" s="8"/>
      <c r="H12" s="8"/>
      <c r="I12" s="8"/>
      <c r="J12" s="8"/>
      <c r="K12" s="9"/>
    </row>
    <row r="14" ht="19.5" customHeight="1">
      <c r="B14" s="47" t="s">
        <v>116</v>
      </c>
      <c r="C14" s="8"/>
      <c r="D14" s="8"/>
      <c r="E14" s="8"/>
      <c r="F14" s="8"/>
      <c r="G14" s="8"/>
      <c r="H14" s="8"/>
      <c r="I14" s="8"/>
      <c r="J14" s="8"/>
      <c r="K14" s="9"/>
    </row>
    <row r="15" ht="36.0" customHeight="1">
      <c r="B15" s="48" t="s">
        <v>117</v>
      </c>
      <c r="C15" s="9"/>
      <c r="D15" s="49" t="s">
        <v>118</v>
      </c>
      <c r="E15" s="8"/>
      <c r="F15" s="8"/>
      <c r="G15" s="8"/>
      <c r="H15" s="8"/>
      <c r="I15" s="8"/>
      <c r="J15" s="8"/>
      <c r="K15" s="9"/>
    </row>
    <row r="17" ht="19.5" customHeight="1">
      <c r="B17" s="47" t="s">
        <v>119</v>
      </c>
      <c r="C17" s="8"/>
      <c r="D17" s="8"/>
      <c r="E17" s="8"/>
      <c r="F17" s="8"/>
      <c r="G17" s="8"/>
      <c r="H17" s="8"/>
      <c r="I17" s="8"/>
      <c r="J17" s="8"/>
      <c r="K17" s="9"/>
    </row>
    <row r="18" ht="36.0" customHeight="1">
      <c r="B18" s="48" t="s">
        <v>120</v>
      </c>
      <c r="C18" s="9"/>
      <c r="D18" s="49" t="s">
        <v>121</v>
      </c>
      <c r="E18" s="8"/>
      <c r="F18" s="8"/>
      <c r="G18" s="8"/>
      <c r="H18" s="8"/>
      <c r="I18" s="8"/>
      <c r="J18" s="8"/>
      <c r="K18" s="9"/>
    </row>
    <row r="19" ht="36.0" customHeight="1">
      <c r="B19" s="48" t="s">
        <v>122</v>
      </c>
      <c r="C19" s="9"/>
      <c r="D19" s="49" t="s">
        <v>123</v>
      </c>
      <c r="E19" s="8"/>
      <c r="F19" s="8"/>
      <c r="G19" s="8"/>
      <c r="H19" s="8"/>
      <c r="I19" s="8"/>
      <c r="J19" s="8"/>
      <c r="K19" s="9"/>
    </row>
    <row r="20" ht="36.0" customHeight="1">
      <c r="B20" s="48" t="s">
        <v>124</v>
      </c>
      <c r="C20" s="9"/>
      <c r="D20" s="49" t="s">
        <v>125</v>
      </c>
      <c r="E20" s="8"/>
      <c r="F20" s="8"/>
      <c r="G20" s="8"/>
      <c r="H20" s="8"/>
      <c r="I20" s="8"/>
      <c r="J20" s="8"/>
      <c r="K20" s="9"/>
    </row>
    <row r="21" ht="36.0" customHeight="1">
      <c r="B21" s="48" t="s">
        <v>126</v>
      </c>
      <c r="C21" s="9"/>
      <c r="D21" s="49" t="s">
        <v>127</v>
      </c>
      <c r="E21" s="8"/>
      <c r="F21" s="8"/>
      <c r="G21" s="8"/>
      <c r="H21" s="8"/>
      <c r="I21" s="8"/>
      <c r="J21" s="8"/>
      <c r="K21" s="9"/>
    </row>
    <row r="22" ht="36.0" customHeight="1">
      <c r="B22" s="48" t="s">
        <v>128</v>
      </c>
      <c r="C22" s="9"/>
      <c r="D22" s="49" t="s">
        <v>129</v>
      </c>
      <c r="E22" s="8"/>
      <c r="F22" s="8"/>
      <c r="G22" s="8"/>
      <c r="H22" s="8"/>
      <c r="I22" s="8"/>
      <c r="J22" s="8"/>
      <c r="K22" s="9"/>
    </row>
    <row r="23" ht="36.0" customHeight="1">
      <c r="B23" s="48" t="s">
        <v>130</v>
      </c>
      <c r="C23" s="9"/>
      <c r="D23" s="49" t="s">
        <v>131</v>
      </c>
      <c r="E23" s="8"/>
      <c r="F23" s="8"/>
      <c r="G23" s="8"/>
      <c r="H23" s="8"/>
      <c r="I23" s="8"/>
      <c r="J23" s="8"/>
      <c r="K23" s="9"/>
    </row>
    <row r="24" ht="15.75" customHeight="1"/>
    <row r="25" ht="19.5" customHeight="1">
      <c r="B25" s="47" t="s">
        <v>132</v>
      </c>
      <c r="C25" s="8"/>
      <c r="D25" s="8"/>
      <c r="E25" s="8"/>
      <c r="F25" s="8"/>
      <c r="G25" s="8"/>
      <c r="H25" s="8"/>
      <c r="I25" s="8"/>
      <c r="J25" s="8"/>
      <c r="K25" s="9"/>
    </row>
    <row r="26" ht="36.0" customHeight="1">
      <c r="B26" s="48" t="s">
        <v>133</v>
      </c>
      <c r="C26" s="9"/>
      <c r="D26" s="49" t="s">
        <v>134</v>
      </c>
      <c r="E26" s="8"/>
      <c r="F26" s="8"/>
      <c r="G26" s="8"/>
      <c r="H26" s="8"/>
      <c r="I26" s="8"/>
      <c r="J26" s="8"/>
      <c r="K26" s="9"/>
    </row>
    <row r="27" ht="36.0" customHeight="1">
      <c r="B27" s="48" t="s">
        <v>135</v>
      </c>
      <c r="C27" s="9"/>
      <c r="D27" s="49" t="s">
        <v>136</v>
      </c>
      <c r="E27" s="8"/>
      <c r="F27" s="8"/>
      <c r="G27" s="8"/>
      <c r="H27" s="8"/>
      <c r="I27" s="8"/>
      <c r="J27" s="8"/>
      <c r="K27" s="9"/>
    </row>
    <row r="28" ht="36.0" customHeight="1">
      <c r="B28" s="48" t="s">
        <v>137</v>
      </c>
      <c r="C28" s="9"/>
      <c r="D28" s="49" t="s">
        <v>138</v>
      </c>
      <c r="E28" s="8"/>
      <c r="F28" s="8"/>
      <c r="G28" s="8"/>
      <c r="H28" s="8"/>
      <c r="I28" s="8"/>
      <c r="J28" s="8"/>
      <c r="K28" s="9"/>
    </row>
    <row r="29" ht="36.0" customHeight="1">
      <c r="B29" s="48" t="s">
        <v>139</v>
      </c>
      <c r="C29" s="9"/>
      <c r="D29" s="49" t="s">
        <v>140</v>
      </c>
      <c r="E29" s="8"/>
      <c r="F29" s="8"/>
      <c r="G29" s="8"/>
      <c r="H29" s="8"/>
      <c r="I29" s="8"/>
      <c r="J29" s="8"/>
      <c r="K29" s="9"/>
    </row>
    <row r="30" ht="36.0" customHeight="1">
      <c r="B30" s="48" t="s">
        <v>141</v>
      </c>
      <c r="C30" s="9"/>
      <c r="D30" s="49" t="s">
        <v>142</v>
      </c>
      <c r="E30" s="8"/>
      <c r="F30" s="8"/>
      <c r="G30" s="8"/>
      <c r="H30" s="8"/>
      <c r="I30" s="8"/>
      <c r="J30" s="8"/>
      <c r="K30" s="9"/>
    </row>
    <row r="31" ht="15.75" customHeight="1"/>
    <row r="32" ht="19.5" customHeight="1">
      <c r="B32" s="47" t="s">
        <v>143</v>
      </c>
      <c r="C32" s="8"/>
      <c r="D32" s="8"/>
      <c r="E32" s="8"/>
      <c r="F32" s="8"/>
      <c r="G32" s="8"/>
      <c r="H32" s="8"/>
      <c r="I32" s="8"/>
      <c r="J32" s="8"/>
      <c r="K32" s="9"/>
    </row>
    <row r="33" ht="36.0" customHeight="1">
      <c r="B33" s="48" t="s">
        <v>144</v>
      </c>
      <c r="C33" s="9"/>
      <c r="D33" s="49" t="s">
        <v>145</v>
      </c>
      <c r="E33" s="8"/>
      <c r="F33" s="8"/>
      <c r="G33" s="8"/>
      <c r="H33" s="8"/>
      <c r="I33" s="8"/>
      <c r="J33" s="8"/>
      <c r="K33" s="9"/>
    </row>
    <row r="34" ht="36.0" customHeight="1">
      <c r="B34" s="48" t="s">
        <v>146</v>
      </c>
      <c r="C34" s="9"/>
      <c r="D34" s="49" t="s">
        <v>147</v>
      </c>
      <c r="E34" s="8"/>
      <c r="F34" s="8"/>
      <c r="G34" s="8"/>
      <c r="H34" s="8"/>
      <c r="I34" s="8"/>
      <c r="J34" s="8"/>
      <c r="K34" s="9"/>
    </row>
    <row r="35" ht="15.75" customHeight="1"/>
    <row r="36" ht="19.5" customHeight="1">
      <c r="B36" s="47" t="s">
        <v>148</v>
      </c>
      <c r="C36" s="8"/>
      <c r="D36" s="8"/>
      <c r="E36" s="8"/>
      <c r="F36" s="8"/>
      <c r="G36" s="8"/>
      <c r="H36" s="8"/>
      <c r="I36" s="8"/>
      <c r="J36" s="8"/>
      <c r="K36" s="9"/>
    </row>
    <row r="37" ht="36.0" customHeight="1">
      <c r="B37" s="48" t="s">
        <v>149</v>
      </c>
      <c r="C37" s="9"/>
      <c r="D37" s="49" t="s">
        <v>150</v>
      </c>
      <c r="E37" s="8"/>
      <c r="F37" s="8"/>
      <c r="G37" s="8"/>
      <c r="H37" s="8"/>
      <c r="I37" s="8"/>
      <c r="J37" s="8"/>
      <c r="K37" s="9"/>
    </row>
    <row r="38" ht="15.75" customHeight="1"/>
    <row r="39" ht="19.5" customHeight="1">
      <c r="B39" s="47" t="s">
        <v>151</v>
      </c>
      <c r="C39" s="8"/>
      <c r="D39" s="8"/>
      <c r="E39" s="8"/>
      <c r="F39" s="8"/>
      <c r="G39" s="8"/>
      <c r="H39" s="8"/>
      <c r="I39" s="8"/>
      <c r="J39" s="8"/>
      <c r="K39" s="9"/>
    </row>
    <row r="40" ht="36.0" customHeight="1">
      <c r="B40" s="48" t="s">
        <v>152</v>
      </c>
      <c r="C40" s="9"/>
      <c r="D40" s="49" t="s">
        <v>153</v>
      </c>
      <c r="E40" s="8"/>
      <c r="F40" s="8"/>
      <c r="G40" s="8"/>
      <c r="H40" s="8"/>
      <c r="I40" s="8"/>
      <c r="J40" s="8"/>
      <c r="K40" s="9"/>
    </row>
    <row r="41" ht="15.75" customHeight="1"/>
    <row r="42" ht="19.5" customHeight="1">
      <c r="B42" s="47" t="s">
        <v>154</v>
      </c>
      <c r="C42" s="8"/>
      <c r="D42" s="8"/>
      <c r="E42" s="8"/>
      <c r="F42" s="8"/>
      <c r="G42" s="8"/>
      <c r="H42" s="8"/>
      <c r="I42" s="8"/>
      <c r="J42" s="8"/>
      <c r="K42" s="9"/>
    </row>
    <row r="43" ht="19.5" customHeight="1">
      <c r="B43" s="49" t="s">
        <v>155</v>
      </c>
      <c r="C43" s="8"/>
      <c r="D43" s="8"/>
      <c r="E43" s="8"/>
      <c r="F43" s="8"/>
      <c r="G43" s="8"/>
      <c r="H43" s="8"/>
      <c r="I43" s="8"/>
      <c r="J43" s="8"/>
      <c r="K43" s="9"/>
    </row>
    <row r="44" ht="19.5" customHeight="1">
      <c r="B44" s="49" t="s">
        <v>156</v>
      </c>
      <c r="C44" s="8"/>
      <c r="D44" s="8"/>
      <c r="E44" s="8"/>
      <c r="F44" s="8"/>
      <c r="G44" s="8"/>
      <c r="H44" s="8"/>
      <c r="I44" s="8"/>
      <c r="J44" s="8"/>
      <c r="K44" s="9"/>
    </row>
    <row r="45" ht="19.5" customHeight="1">
      <c r="B45" s="49" t="s">
        <v>157</v>
      </c>
      <c r="C45" s="8"/>
      <c r="D45" s="8"/>
      <c r="E45" s="8"/>
      <c r="F45" s="8"/>
      <c r="G45" s="8"/>
      <c r="H45" s="8"/>
      <c r="I45" s="8"/>
      <c r="J45" s="8"/>
      <c r="K45" s="9"/>
    </row>
    <row r="46" ht="19.5" customHeight="1">
      <c r="B46" s="49" t="s">
        <v>158</v>
      </c>
      <c r="C46" s="8"/>
      <c r="D46" s="8"/>
      <c r="E46" s="8"/>
      <c r="F46" s="8"/>
      <c r="G46" s="8"/>
      <c r="H46" s="8"/>
      <c r="I46" s="8"/>
      <c r="J46" s="8"/>
      <c r="K46" s="9"/>
    </row>
    <row r="47" ht="19.5" customHeight="1">
      <c r="B47" s="49" t="s">
        <v>159</v>
      </c>
      <c r="C47" s="8"/>
      <c r="D47" s="8"/>
      <c r="E47" s="8"/>
      <c r="F47" s="8"/>
      <c r="G47" s="8"/>
      <c r="H47" s="8"/>
      <c r="I47" s="8"/>
      <c r="J47" s="8"/>
      <c r="K47" s="9"/>
    </row>
    <row r="48" ht="19.5" customHeight="1">
      <c r="B48" s="49" t="s">
        <v>160</v>
      </c>
      <c r="C48" s="8"/>
      <c r="D48" s="8"/>
      <c r="E48" s="8"/>
      <c r="F48" s="8"/>
      <c r="G48" s="8"/>
      <c r="H48" s="8"/>
      <c r="I48" s="8"/>
      <c r="J48" s="8"/>
      <c r="K48" s="9"/>
    </row>
    <row r="49" ht="19.5" customHeight="1">
      <c r="B49" s="49" t="s">
        <v>161</v>
      </c>
      <c r="C49" s="8"/>
      <c r="D49" s="8"/>
      <c r="E49" s="8"/>
      <c r="F49" s="8"/>
      <c r="G49" s="8"/>
      <c r="H49" s="8"/>
      <c r="I49" s="8"/>
      <c r="J49" s="8"/>
      <c r="K49" s="9"/>
    </row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0">
    <mergeCell ref="B45:K45"/>
    <mergeCell ref="B46:K46"/>
    <mergeCell ref="B47:K47"/>
    <mergeCell ref="B48:K48"/>
    <mergeCell ref="B49:K49"/>
    <mergeCell ref="B36:K36"/>
    <mergeCell ref="D37:K37"/>
    <mergeCell ref="B39:K39"/>
    <mergeCell ref="D40:K40"/>
    <mergeCell ref="B42:K42"/>
    <mergeCell ref="B43:K43"/>
    <mergeCell ref="B44:K44"/>
    <mergeCell ref="B1:K2"/>
    <mergeCell ref="B3:K3"/>
    <mergeCell ref="B5:K5"/>
    <mergeCell ref="B6:C6"/>
    <mergeCell ref="D6:K6"/>
    <mergeCell ref="D7:K7"/>
    <mergeCell ref="B9:K9"/>
    <mergeCell ref="D10:K10"/>
    <mergeCell ref="D11:K11"/>
    <mergeCell ref="D12:K12"/>
    <mergeCell ref="B14:K14"/>
    <mergeCell ref="D15:K15"/>
    <mergeCell ref="B17:K17"/>
    <mergeCell ref="D18:K18"/>
    <mergeCell ref="B7:C7"/>
    <mergeCell ref="B10:C10"/>
    <mergeCell ref="B11:C11"/>
    <mergeCell ref="B12:C12"/>
    <mergeCell ref="B15:C15"/>
    <mergeCell ref="B18:C18"/>
    <mergeCell ref="B19:C19"/>
    <mergeCell ref="D19:K19"/>
    <mergeCell ref="D20:K20"/>
    <mergeCell ref="D21:K21"/>
    <mergeCell ref="D22:K22"/>
    <mergeCell ref="D23:K23"/>
    <mergeCell ref="B25:K25"/>
    <mergeCell ref="D26:K26"/>
    <mergeCell ref="B29:C29"/>
    <mergeCell ref="B30:C30"/>
    <mergeCell ref="B33:C33"/>
    <mergeCell ref="B34:C34"/>
    <mergeCell ref="B37:C37"/>
    <mergeCell ref="B40:C40"/>
    <mergeCell ref="B20:C20"/>
    <mergeCell ref="B21:C21"/>
    <mergeCell ref="B22:C22"/>
    <mergeCell ref="B23:C23"/>
    <mergeCell ref="B26:C26"/>
    <mergeCell ref="B27:C27"/>
    <mergeCell ref="B28:C28"/>
    <mergeCell ref="D27:K27"/>
    <mergeCell ref="D28:K28"/>
    <mergeCell ref="D29:K29"/>
    <mergeCell ref="D30:K30"/>
    <mergeCell ref="B32:K32"/>
    <mergeCell ref="D33:K33"/>
    <mergeCell ref="D34:K34"/>
  </mergeCells>
  <printOptions/>
  <pageMargins bottom="1.0" footer="0.0" header="0.0" left="0.75" right="0.75" top="1.0"/>
  <pageSetup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0"/>
    <col customWidth="1" min="2" max="2" width="16.0"/>
    <col customWidth="1" min="3" max="10" width="12.0"/>
    <col customWidth="1" min="11" max="26" width="8.71"/>
  </cols>
  <sheetData>
    <row r="1" ht="24.0" customHeight="1">
      <c r="B1" s="1" t="s">
        <v>162</v>
      </c>
      <c r="C1" s="2"/>
      <c r="D1" s="2"/>
      <c r="E1" s="2"/>
      <c r="F1" s="2"/>
      <c r="G1" s="2"/>
      <c r="H1" s="2"/>
      <c r="I1" s="2"/>
      <c r="J1" s="2"/>
      <c r="K1" s="3"/>
    </row>
    <row r="2" ht="19.5" customHeight="1">
      <c r="B2" s="4"/>
      <c r="C2" s="5"/>
      <c r="D2" s="5"/>
      <c r="E2" s="5"/>
      <c r="F2" s="5"/>
      <c r="G2" s="5"/>
      <c r="H2" s="5"/>
      <c r="I2" s="5"/>
      <c r="J2" s="5"/>
      <c r="K2" s="6"/>
    </row>
    <row r="4" ht="21.75" customHeight="1">
      <c r="B4" s="50" t="s">
        <v>163</v>
      </c>
      <c r="C4" s="8"/>
      <c r="D4" s="8"/>
      <c r="E4" s="8"/>
      <c r="F4" s="8"/>
      <c r="G4" s="8"/>
      <c r="H4" s="8"/>
      <c r="I4" s="8"/>
      <c r="J4" s="8"/>
      <c r="K4" s="9"/>
    </row>
    <row r="5" ht="27.75" customHeight="1">
      <c r="B5" s="49" t="s">
        <v>164</v>
      </c>
      <c r="C5" s="8"/>
      <c r="D5" s="8"/>
      <c r="E5" s="8"/>
      <c r="F5" s="8"/>
      <c r="G5" s="8"/>
      <c r="H5" s="8"/>
      <c r="I5" s="8"/>
      <c r="J5" s="8"/>
      <c r="K5" s="9"/>
    </row>
    <row r="6" ht="27.75" customHeight="1">
      <c r="B6" s="49" t="s">
        <v>165</v>
      </c>
      <c r="C6" s="8"/>
      <c r="D6" s="8"/>
      <c r="E6" s="8"/>
      <c r="F6" s="8"/>
      <c r="G6" s="8"/>
      <c r="H6" s="8"/>
      <c r="I6" s="8"/>
      <c r="J6" s="8"/>
      <c r="K6" s="9"/>
    </row>
    <row r="7" ht="27.75" customHeight="1">
      <c r="B7" s="49" t="s">
        <v>166</v>
      </c>
      <c r="C7" s="8"/>
      <c r="D7" s="8"/>
      <c r="E7" s="8"/>
      <c r="F7" s="8"/>
      <c r="G7" s="8"/>
      <c r="H7" s="8"/>
      <c r="I7" s="8"/>
      <c r="J7" s="8"/>
      <c r="K7" s="9"/>
    </row>
    <row r="8" ht="27.75" customHeight="1">
      <c r="B8" s="49" t="s">
        <v>167</v>
      </c>
      <c r="C8" s="8"/>
      <c r="D8" s="8"/>
      <c r="E8" s="8"/>
      <c r="F8" s="8"/>
      <c r="G8" s="8"/>
      <c r="H8" s="8"/>
      <c r="I8" s="8"/>
      <c r="J8" s="8"/>
      <c r="K8" s="9"/>
    </row>
    <row r="10" ht="21.75" customHeight="1">
      <c r="B10" s="50" t="s">
        <v>168</v>
      </c>
      <c r="C10" s="8"/>
      <c r="D10" s="8"/>
      <c r="E10" s="8"/>
      <c r="F10" s="8"/>
      <c r="G10" s="8"/>
      <c r="H10" s="8"/>
      <c r="I10" s="8"/>
      <c r="J10" s="8"/>
      <c r="K10" s="9"/>
    </row>
    <row r="11" ht="27.75" customHeight="1">
      <c r="B11" s="49" t="s">
        <v>169</v>
      </c>
      <c r="C11" s="8"/>
      <c r="D11" s="8"/>
      <c r="E11" s="8"/>
      <c r="F11" s="8"/>
      <c r="G11" s="8"/>
      <c r="H11" s="8"/>
      <c r="I11" s="8"/>
      <c r="J11" s="8"/>
      <c r="K11" s="9"/>
    </row>
    <row r="12" ht="27.75" customHeight="1">
      <c r="B12" s="49" t="s">
        <v>170</v>
      </c>
      <c r="C12" s="8"/>
      <c r="D12" s="8"/>
      <c r="E12" s="8"/>
      <c r="F12" s="8"/>
      <c r="G12" s="8"/>
      <c r="H12" s="8"/>
      <c r="I12" s="8"/>
      <c r="J12" s="8"/>
      <c r="K12" s="9"/>
    </row>
    <row r="13" ht="27.75" customHeight="1">
      <c r="B13" s="49" t="s">
        <v>171</v>
      </c>
      <c r="C13" s="8"/>
      <c r="D13" s="8"/>
      <c r="E13" s="8"/>
      <c r="F13" s="8"/>
      <c r="G13" s="8"/>
      <c r="H13" s="8"/>
      <c r="I13" s="8"/>
      <c r="J13" s="8"/>
      <c r="K13" s="9"/>
    </row>
    <row r="14" ht="27.75" customHeight="1">
      <c r="B14" s="49" t="s">
        <v>172</v>
      </c>
      <c r="C14" s="8"/>
      <c r="D14" s="8"/>
      <c r="E14" s="8"/>
      <c r="F14" s="8"/>
      <c r="G14" s="8"/>
      <c r="H14" s="8"/>
      <c r="I14" s="8"/>
      <c r="J14" s="8"/>
      <c r="K14" s="9"/>
    </row>
    <row r="15" ht="27.75" customHeight="1">
      <c r="B15" s="49" t="s">
        <v>173</v>
      </c>
      <c r="C15" s="8"/>
      <c r="D15" s="8"/>
      <c r="E15" s="8"/>
      <c r="F15" s="8"/>
      <c r="G15" s="8"/>
      <c r="H15" s="8"/>
      <c r="I15" s="8"/>
      <c r="J15" s="8"/>
      <c r="K15" s="9"/>
    </row>
    <row r="17" ht="21.75" customHeight="1">
      <c r="B17" s="50" t="s">
        <v>174</v>
      </c>
      <c r="C17" s="8"/>
      <c r="D17" s="8"/>
      <c r="E17" s="8"/>
      <c r="F17" s="8"/>
      <c r="G17" s="8"/>
      <c r="H17" s="8"/>
      <c r="I17" s="8"/>
      <c r="J17" s="8"/>
      <c r="K17" s="9"/>
    </row>
    <row r="18" ht="27.75" customHeight="1">
      <c r="B18" s="49" t="s">
        <v>175</v>
      </c>
      <c r="C18" s="8"/>
      <c r="D18" s="8"/>
      <c r="E18" s="8"/>
      <c r="F18" s="8"/>
      <c r="G18" s="8"/>
      <c r="H18" s="8"/>
      <c r="I18" s="8"/>
      <c r="J18" s="8"/>
      <c r="K18" s="9"/>
    </row>
    <row r="19" ht="27.75" customHeight="1">
      <c r="B19" s="49" t="s">
        <v>176</v>
      </c>
      <c r="C19" s="8"/>
      <c r="D19" s="8"/>
      <c r="E19" s="8"/>
      <c r="F19" s="8"/>
      <c r="G19" s="8"/>
      <c r="H19" s="8"/>
      <c r="I19" s="8"/>
      <c r="J19" s="8"/>
      <c r="K19" s="9"/>
    </row>
    <row r="20" ht="27.75" customHeight="1">
      <c r="B20" s="49" t="s">
        <v>177</v>
      </c>
      <c r="C20" s="8"/>
      <c r="D20" s="8"/>
      <c r="E20" s="8"/>
      <c r="F20" s="8"/>
      <c r="G20" s="8"/>
      <c r="H20" s="8"/>
      <c r="I20" s="8"/>
      <c r="J20" s="8"/>
      <c r="K20" s="9"/>
    </row>
    <row r="21" ht="27.75" customHeight="1">
      <c r="B21" s="49" t="s">
        <v>178</v>
      </c>
      <c r="C21" s="8"/>
      <c r="D21" s="8"/>
      <c r="E21" s="8"/>
      <c r="F21" s="8"/>
      <c r="G21" s="8"/>
      <c r="H21" s="8"/>
      <c r="I21" s="8"/>
      <c r="J21" s="8"/>
      <c r="K21" s="9"/>
    </row>
    <row r="22" ht="27.75" customHeight="1">
      <c r="B22" s="49" t="s">
        <v>179</v>
      </c>
      <c r="C22" s="8"/>
      <c r="D22" s="8"/>
      <c r="E22" s="8"/>
      <c r="F22" s="8"/>
      <c r="G22" s="8"/>
      <c r="H22" s="8"/>
      <c r="I22" s="8"/>
      <c r="J22" s="8"/>
      <c r="K22" s="9"/>
    </row>
    <row r="23" ht="15.75" customHeight="1"/>
    <row r="24" ht="21.75" customHeight="1">
      <c r="B24" s="50" t="s">
        <v>180</v>
      </c>
      <c r="C24" s="8"/>
      <c r="D24" s="8"/>
      <c r="E24" s="8"/>
      <c r="F24" s="8"/>
      <c r="G24" s="8"/>
      <c r="H24" s="8"/>
      <c r="I24" s="8"/>
      <c r="J24" s="8"/>
      <c r="K24" s="9"/>
    </row>
    <row r="25" ht="27.75" customHeight="1">
      <c r="B25" s="49" t="s">
        <v>181</v>
      </c>
      <c r="C25" s="8"/>
      <c r="D25" s="8"/>
      <c r="E25" s="8"/>
      <c r="F25" s="8"/>
      <c r="G25" s="8"/>
      <c r="H25" s="8"/>
      <c r="I25" s="8"/>
      <c r="J25" s="8"/>
      <c r="K25" s="9"/>
    </row>
    <row r="26" ht="27.75" customHeight="1">
      <c r="B26" s="49" t="s">
        <v>182</v>
      </c>
      <c r="C26" s="8"/>
      <c r="D26" s="8"/>
      <c r="E26" s="8"/>
      <c r="F26" s="8"/>
      <c r="G26" s="8"/>
      <c r="H26" s="8"/>
      <c r="I26" s="8"/>
      <c r="J26" s="8"/>
      <c r="K26" s="9"/>
    </row>
    <row r="27" ht="27.75" customHeight="1">
      <c r="B27" s="49" t="s">
        <v>183</v>
      </c>
      <c r="C27" s="8"/>
      <c r="D27" s="8"/>
      <c r="E27" s="8"/>
      <c r="F27" s="8"/>
      <c r="G27" s="8"/>
      <c r="H27" s="8"/>
      <c r="I27" s="8"/>
      <c r="J27" s="8"/>
      <c r="K27" s="9"/>
    </row>
    <row r="28" ht="27.75" customHeight="1">
      <c r="B28" s="49" t="s">
        <v>184</v>
      </c>
      <c r="C28" s="8"/>
      <c r="D28" s="8"/>
      <c r="E28" s="8"/>
      <c r="F28" s="8"/>
      <c r="G28" s="8"/>
      <c r="H28" s="8"/>
      <c r="I28" s="8"/>
      <c r="J28" s="8"/>
      <c r="K28" s="9"/>
    </row>
    <row r="29" ht="27.75" customHeight="1">
      <c r="B29" s="49" t="s">
        <v>185</v>
      </c>
      <c r="C29" s="8"/>
      <c r="D29" s="8"/>
      <c r="E29" s="8"/>
      <c r="F29" s="8"/>
      <c r="G29" s="8"/>
      <c r="H29" s="8"/>
      <c r="I29" s="8"/>
      <c r="J29" s="8"/>
      <c r="K29" s="9"/>
    </row>
    <row r="30" ht="15.75" customHeight="1"/>
    <row r="31" ht="21.75" customHeight="1">
      <c r="B31" s="50" t="s">
        <v>186</v>
      </c>
      <c r="C31" s="8"/>
      <c r="D31" s="8"/>
      <c r="E31" s="8"/>
      <c r="F31" s="8"/>
      <c r="G31" s="8"/>
      <c r="H31" s="8"/>
      <c r="I31" s="8"/>
      <c r="J31" s="8"/>
      <c r="K31" s="9"/>
    </row>
    <row r="32" ht="27.75" customHeight="1">
      <c r="B32" s="49" t="s">
        <v>187</v>
      </c>
      <c r="C32" s="8"/>
      <c r="D32" s="8"/>
      <c r="E32" s="8"/>
      <c r="F32" s="8"/>
      <c r="G32" s="8"/>
      <c r="H32" s="8"/>
      <c r="I32" s="8"/>
      <c r="J32" s="8"/>
      <c r="K32" s="9"/>
    </row>
    <row r="33" ht="27.75" customHeight="1">
      <c r="B33" s="49" t="s">
        <v>188</v>
      </c>
      <c r="C33" s="8"/>
      <c r="D33" s="8"/>
      <c r="E33" s="8"/>
      <c r="F33" s="8"/>
      <c r="G33" s="8"/>
      <c r="H33" s="8"/>
      <c r="I33" s="8"/>
      <c r="J33" s="8"/>
      <c r="K33" s="9"/>
    </row>
    <row r="34" ht="15.75" customHeight="1"/>
    <row r="35" ht="21.75" customHeight="1">
      <c r="B35" s="50" t="s">
        <v>189</v>
      </c>
      <c r="C35" s="8"/>
      <c r="D35" s="8"/>
      <c r="E35" s="8"/>
      <c r="F35" s="8"/>
      <c r="G35" s="8"/>
      <c r="H35" s="8"/>
      <c r="I35" s="8"/>
      <c r="J35" s="8"/>
      <c r="K35" s="9"/>
    </row>
    <row r="36" ht="27.75" customHeight="1">
      <c r="B36" s="49" t="s">
        <v>190</v>
      </c>
      <c r="C36" s="8"/>
      <c r="D36" s="8"/>
      <c r="E36" s="8"/>
      <c r="F36" s="8"/>
      <c r="G36" s="8"/>
      <c r="H36" s="8"/>
      <c r="I36" s="8"/>
      <c r="J36" s="8"/>
      <c r="K36" s="9"/>
    </row>
    <row r="37" ht="27.75" customHeight="1">
      <c r="B37" s="49" t="s">
        <v>191</v>
      </c>
      <c r="C37" s="8"/>
      <c r="D37" s="8"/>
      <c r="E37" s="8"/>
      <c r="F37" s="8"/>
      <c r="G37" s="8"/>
      <c r="H37" s="8"/>
      <c r="I37" s="8"/>
      <c r="J37" s="8"/>
      <c r="K37" s="9"/>
    </row>
    <row r="38" ht="27.75" customHeight="1">
      <c r="B38" s="49" t="s">
        <v>192</v>
      </c>
      <c r="C38" s="8"/>
      <c r="D38" s="8"/>
      <c r="E38" s="8"/>
      <c r="F38" s="8"/>
      <c r="G38" s="8"/>
      <c r="H38" s="8"/>
      <c r="I38" s="8"/>
      <c r="J38" s="8"/>
      <c r="K38" s="9"/>
    </row>
    <row r="39" ht="15.75" customHeight="1"/>
    <row r="40" ht="21.75" customHeight="1">
      <c r="B40" s="50" t="s">
        <v>193</v>
      </c>
      <c r="C40" s="8"/>
      <c r="D40" s="8"/>
      <c r="E40" s="8"/>
      <c r="F40" s="8"/>
      <c r="G40" s="8"/>
      <c r="H40" s="8"/>
      <c r="I40" s="8"/>
      <c r="J40" s="8"/>
      <c r="K40" s="9"/>
    </row>
    <row r="41" ht="27.75" customHeight="1">
      <c r="B41" s="49" t="s">
        <v>194</v>
      </c>
      <c r="C41" s="8"/>
      <c r="D41" s="8"/>
      <c r="E41" s="8"/>
      <c r="F41" s="8"/>
      <c r="G41" s="8"/>
      <c r="H41" s="8"/>
      <c r="I41" s="8"/>
      <c r="J41" s="8"/>
      <c r="K41" s="9"/>
    </row>
    <row r="42" ht="27.75" customHeight="1">
      <c r="B42" s="49" t="s">
        <v>195</v>
      </c>
      <c r="C42" s="8"/>
      <c r="D42" s="8"/>
      <c r="E42" s="8"/>
      <c r="F42" s="8"/>
      <c r="G42" s="8"/>
      <c r="H42" s="8"/>
      <c r="I42" s="8"/>
      <c r="J42" s="8"/>
      <c r="K42" s="9"/>
    </row>
    <row r="43" ht="27.75" customHeight="1">
      <c r="B43" s="49" t="s">
        <v>196</v>
      </c>
      <c r="C43" s="8"/>
      <c r="D43" s="8"/>
      <c r="E43" s="8"/>
      <c r="F43" s="8"/>
      <c r="G43" s="8"/>
      <c r="H43" s="8"/>
      <c r="I43" s="8"/>
      <c r="J43" s="8"/>
      <c r="K43" s="9"/>
    </row>
    <row r="44" ht="27.75" customHeight="1">
      <c r="B44" s="49" t="s">
        <v>197</v>
      </c>
      <c r="C44" s="8"/>
      <c r="D44" s="8"/>
      <c r="E44" s="8"/>
      <c r="F44" s="8"/>
      <c r="G44" s="8"/>
      <c r="H44" s="8"/>
      <c r="I44" s="8"/>
      <c r="J44" s="8"/>
      <c r="K44" s="9"/>
    </row>
    <row r="45" ht="15.75" customHeight="1"/>
    <row r="46" ht="21.75" customHeight="1">
      <c r="B46" s="50" t="s">
        <v>198</v>
      </c>
      <c r="C46" s="8"/>
      <c r="D46" s="8"/>
      <c r="E46" s="8"/>
      <c r="F46" s="8"/>
      <c r="G46" s="8"/>
      <c r="H46" s="8"/>
      <c r="I46" s="8"/>
      <c r="J46" s="8"/>
      <c r="K46" s="9"/>
    </row>
    <row r="47" ht="27.75" customHeight="1">
      <c r="B47" s="49" t="s">
        <v>199</v>
      </c>
      <c r="C47" s="8"/>
      <c r="D47" s="8"/>
      <c r="E47" s="8"/>
      <c r="F47" s="8"/>
      <c r="G47" s="8"/>
      <c r="H47" s="8"/>
      <c r="I47" s="8"/>
      <c r="J47" s="8"/>
      <c r="K47" s="9"/>
    </row>
    <row r="48" ht="27.75" customHeight="1">
      <c r="B48" s="49" t="s">
        <v>200</v>
      </c>
      <c r="C48" s="8"/>
      <c r="D48" s="8"/>
      <c r="E48" s="8"/>
      <c r="F48" s="8"/>
      <c r="G48" s="8"/>
      <c r="H48" s="8"/>
      <c r="I48" s="8"/>
      <c r="J48" s="8"/>
      <c r="K48" s="9"/>
    </row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9">
    <mergeCell ref="B1:K2"/>
    <mergeCell ref="B4:K4"/>
    <mergeCell ref="B5:K5"/>
    <mergeCell ref="B6:K6"/>
    <mergeCell ref="B7:K7"/>
    <mergeCell ref="B8:K8"/>
    <mergeCell ref="B10:K10"/>
    <mergeCell ref="B11:K11"/>
    <mergeCell ref="B12:K12"/>
    <mergeCell ref="B13:K13"/>
    <mergeCell ref="B14:K14"/>
    <mergeCell ref="B15:K15"/>
    <mergeCell ref="B17:K17"/>
    <mergeCell ref="B18:K18"/>
    <mergeCell ref="B19:K19"/>
    <mergeCell ref="B20:K20"/>
    <mergeCell ref="B21:K21"/>
    <mergeCell ref="B22:K22"/>
    <mergeCell ref="B24:K24"/>
    <mergeCell ref="B25:K25"/>
    <mergeCell ref="B26:K26"/>
    <mergeCell ref="B27:K27"/>
    <mergeCell ref="B28:K28"/>
    <mergeCell ref="B29:K29"/>
    <mergeCell ref="B31:K31"/>
    <mergeCell ref="B32:K32"/>
    <mergeCell ref="B33:K33"/>
    <mergeCell ref="B35:K35"/>
    <mergeCell ref="B44:K44"/>
    <mergeCell ref="B46:K46"/>
    <mergeCell ref="B47:K47"/>
    <mergeCell ref="B48:K48"/>
    <mergeCell ref="B36:K36"/>
    <mergeCell ref="B37:K37"/>
    <mergeCell ref="B38:K38"/>
    <mergeCell ref="B40:K40"/>
    <mergeCell ref="B41:K41"/>
    <mergeCell ref="B42:K42"/>
    <mergeCell ref="B43:K43"/>
  </mergeCells>
  <printOptions/>
  <pageMargins bottom="1.0" footer="0.0" header="0.0" left="0.75" right="0.75" top="1.0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2026-06-30T12:02:00Z</dcterms:created>
  <dc:creator>openpyxl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7380D054766640D5A7006B296C83C359_12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