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Overview" sheetId="1" r:id="rId1"/>
    <sheet name="Budget Planner" sheetId="2" r:id="rId2"/>
    <sheet name="Cost Benchmarks" sheetId="3" r:id="rId3"/>
    <sheet name="Funding Tracker" sheetId="4" r:id="rId4"/>
    <sheet name="Gloss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<sst xmlns="http://schemas.openxmlformats.org/spreadsheetml/2006/main" count="322" uniqueCount="270">
  <si>
    <t>RESTAURANT STARTUP BUDGET TEMPLATE</t>
  </si>
  <si>
    <t>restaurantassociation.com  |  resources/templates  |  Primary Keyword: restaurant startup costs</t>
  </si>
  <si>
    <t>Overview</t>
  </si>
  <si>
    <t>Budget Planner</t>
  </si>
  <si>
    <t>Cost Benchmarks</t>
  </si>
  <si>
    <t>Funding Tracker</t>
  </si>
  <si>
    <t>Glossary</t>
  </si>
  <si>
    <t>HOW TO USE THIS TEMPLATE</t>
  </si>
  <si>
    <t>This Restaurant Startup Budget Template helps aspiring restaurateurs plan and track every dollar of their restaurant startup costs - from lease deposits and kitchen equipment to licensing fees and working capital. Fill in the yellow-highlighted input cells on the Budget Planner sheet. All totals and summaries update automatically.</t>
  </si>
  <si>
    <t>COLOR CODING GUIDE</t>
  </si>
  <si>
    <t>Yellow cell, Blue text</t>
  </si>
  <si>
    <t>INPUT – Enter your own estimates here</t>
  </si>
  <si>
    <t>Gray cell, Black text</t>
  </si>
  <si>
    <t>FORMULA – Auto-calculated; do not edit</t>
  </si>
  <si>
    <t>White cell, Green text</t>
  </si>
  <si>
    <t>CROSS-SHEET LINK – Value pulled from another tab</t>
  </si>
  <si>
    <t>Pink cell</t>
  </si>
  <si>
    <t>ATTENTION – Key assumption that needs review</t>
  </si>
  <si>
    <t>INDUSTRY BENCHMARK – AVERAGE RESTAURANT STARTUP COSTS</t>
  </si>
  <si>
    <t>Concept Type</t>
  </si>
  <si>
    <t>Estimated Range</t>
  </si>
  <si>
    <t>Notes</t>
  </si>
  <si>
    <t>Leased Building</t>
  </si>
  <si>
    <t>$175,500 – $750,500</t>
  </si>
  <si>
    <t>Median ~$275,000</t>
  </si>
  <si>
    <t>Owned Building</t>
  </si>
  <si>
    <t>$350,000 – $1,200,000</t>
  </si>
  <si>
    <t>Median ~$425,000</t>
  </si>
  <si>
    <t>Fast-Casual</t>
  </si>
  <si>
    <t>$80,000 – $300,000</t>
  </si>
  <si>
    <t>Lower equipment &amp; fit-out</t>
  </si>
  <si>
    <t>Fine Dining</t>
  </si>
  <si>
    <t>$500,000 – $1,500,000</t>
  </si>
  <si>
    <t>High décor &amp; staffing</t>
  </si>
  <si>
    <t>Food Truck</t>
  </si>
  <si>
    <t>$28,000 – $115,000</t>
  </si>
  <si>
    <t>Most affordable entry</t>
  </si>
  <si>
    <t>Ghost Kitchen</t>
  </si>
  <si>
    <t>$10,000 – $50,000</t>
  </si>
  <si>
    <t>No front-of-house costs</t>
  </si>
  <si>
    <t>Source: restaurantassociation.com  |  For informational purposes only. Actual restaurant startup costs vary by location, concept, and market conditions.</t>
  </si>
  <si>
    <t>RESTAURANT STARTUP BUDGET PLANNER</t>
  </si>
  <si>
    <t>restaurantassociation.com  |  Primary Keyword: restaurant startup costs</t>
  </si>
  <si>
    <t>MY TOTAL BUDGET ($)</t>
  </si>
  <si>
    <t>← Enter your total available budget here</t>
  </si>
  <si>
    <t>COST ITEM</t>
  </si>
  <si>
    <t>YOUR ESTIMATE ($)</t>
  </si>
  <si>
    <t>LOW BENCHMARK ($)</t>
  </si>
  <si>
    <t>HIGH BENCHMARK ($)</t>
  </si>
  <si>
    <t>NOTES</t>
  </si>
  <si>
    <t>ONE-TIME STARTUP COSTS</t>
  </si>
  <si>
    <t>Lease Security Deposit / Loan Down Payment</t>
  </si>
  <si>
    <t>Typically 2-3 months rent or 10% of purchase price</t>
  </si>
  <si>
    <t>Business Licenses &amp; Permits</t>
  </si>
  <si>
    <t>City, county, health, liquor permits</t>
  </si>
  <si>
    <t>Legal &amp; Processing Fees</t>
  </si>
  <si>
    <t>Entity formation, lease review, compliance</t>
  </si>
  <si>
    <t>Architect / Design Fees</t>
  </si>
  <si>
    <t>Space planning, blueprints, interior design</t>
  </si>
  <si>
    <t>Building Improvements / Renovation</t>
  </si>
  <si>
    <t>Leasehold improvements, plumbing, electrical</t>
  </si>
  <si>
    <t>Kitchen &amp; Cooking Equipment</t>
  </si>
  <si>
    <t>Ovens, fryers, refrigeration, dishwashers</t>
  </si>
  <si>
    <t>Tables, Furniture &amp; Tableware</t>
  </si>
  <si>
    <t>FOH seating, flatware, glassware, linens</t>
  </si>
  <si>
    <t>POS Systems &amp; Technology</t>
  </si>
  <si>
    <t>POS hardware/software, KDS, reservation system</t>
  </si>
  <si>
    <t>Signage &amp; Exterior Advertising</t>
  </si>
  <si>
    <t>Exterior signs, awnings, window graphics</t>
  </si>
  <si>
    <t>Website &amp; Online Ordering Setup</t>
  </si>
  <si>
    <t>Domain, design, SEO, menu pages</t>
  </si>
  <si>
    <t>Opening Marketing &amp; Grand Launch</t>
  </si>
  <si>
    <t>Social media ads, PR, flyers, promotions</t>
  </si>
  <si>
    <t>Uniforms &amp; Staff Apparel</t>
  </si>
  <si>
    <t>Kitchen and FOH uniforms</t>
  </si>
  <si>
    <t>Initial Food &amp; Beverage Inventory</t>
  </si>
  <si>
    <t>Opening stock before first revenue</t>
  </si>
  <si>
    <t>ADA Compliance / Accessibility</t>
  </si>
  <si>
    <t>Ramps, accessible restrooms (varies by building)</t>
  </si>
  <si>
    <t>Miscellaneous / Contingency (10%)</t>
  </si>
  <si>
    <t>Formula auto-calculates 10% of above subtotal</t>
  </si>
  <si>
    <t>TOTAL ONE-TIME COSTS</t>
  </si>
  <si>
    <t>RECURRING MONTHLY COSTS</t>
  </si>
  <si>
    <t>Rent / Lease Payment</t>
  </si>
  <si>
    <t>Primary location cost; negotiate 3-5 year term</t>
  </si>
  <si>
    <t>Employee Salaries &amp; Wages</t>
  </si>
  <si>
    <t>FOH + BOH staff; varies by headcount &amp; wage rates</t>
  </si>
  <si>
    <t>Food &amp; Beverage Cost of Goods</t>
  </si>
  <si>
    <t>Target 28-35% of projected monthly revenue</t>
  </si>
  <si>
    <t>Utilities (Gas, Electric, Water)</t>
  </si>
  <si>
    <t>Higher for full-service kitchens</t>
  </si>
  <si>
    <t>Marketing &amp; Advertising</t>
  </si>
  <si>
    <t>Digital ads, SEO, print, promotions</t>
  </si>
  <si>
    <t>Social Media Management</t>
  </si>
  <si>
    <t>Organic is free; paid management varies</t>
  </si>
  <si>
    <t>Insurance (Liability, Property)</t>
  </si>
  <si>
    <t>General liability + property + workers comp</t>
  </si>
  <si>
    <t>Business Licenses &amp; Permit Renewals</t>
  </si>
  <si>
    <t>Annual renewals spread monthly</t>
  </si>
  <si>
    <t>POS / Software Subscriptions</t>
  </si>
  <si>
    <t>SaaS POS, reservation, inventory tools</t>
  </si>
  <si>
    <t>Loan / Financing Repayment</t>
  </si>
  <si>
    <t>SBA loan or equipment financing payments</t>
  </si>
  <si>
    <t>TOTAL RECURRING COSTS (MONTHLY)</t>
  </si>
  <si>
    <t>BUDGET SUMMARY</t>
  </si>
  <si>
    <t>My Total Budget</t>
  </si>
  <si>
    <t>Total One-Time Startup Costs (Your Estimate)</t>
  </si>
  <si>
    <t>Total Recurring Costs / Month (Your Estimate)</t>
  </si>
  <si>
    <t>Recommended Working Capital (3 Months Recurring)</t>
  </si>
  <si>
    <t>TOTAL ESTIMATED STARTUP INVESTMENT</t>
  </si>
  <si>
    <t>REMAINING BUDGET</t>
  </si>
  <si>
    <t>RESTAURANT STARTUP COST BENCHMARKS BY CONCEPT TYPE</t>
  </si>
  <si>
    <t>Use these industry benchmarks as a reference when filling in your Budget Planner. Source: restaurantassociation.com - restaurant startup costs research.</t>
  </si>
  <si>
    <t>Cost Category</t>
  </si>
  <si>
    <t>Fast-Casual ($)</t>
  </si>
  <si>
    <t>Full-Service ($)</t>
  </si>
  <si>
    <t>Fine Dining ($)</t>
  </si>
  <si>
    <t>Food Truck ($)</t>
  </si>
  <si>
    <t>Ghost Kitchen ($)</t>
  </si>
  <si>
    <t>Lease Deposit</t>
  </si>
  <si>
    <t>2,000–8,000</t>
  </si>
  <si>
    <t>5,000–20,000</t>
  </si>
  <si>
    <t>15,000–60,000</t>
  </si>
  <si>
    <t>N/A</t>
  </si>
  <si>
    <t>500–3,000</t>
  </si>
  <si>
    <t>2-3 months rent</t>
  </si>
  <si>
    <t>Licenses &amp; Permits</t>
  </si>
  <si>
    <t>500–2,000</t>
  </si>
  <si>
    <t>1,000–5,000</t>
  </si>
  <si>
    <t>2,000–10,000</t>
  </si>
  <si>
    <t>Health, liquor, business</t>
  </si>
  <si>
    <t>Legal Fees</t>
  </si>
  <si>
    <t>1,000–3,000</t>
  </si>
  <si>
    <t>5,000–15,000</t>
  </si>
  <si>
    <t>Entity + lease review</t>
  </si>
  <si>
    <t>Design &amp; Architecture</t>
  </si>
  <si>
    <t>2,000–15,000</t>
  </si>
  <si>
    <t>10,000–50,000</t>
  </si>
  <si>
    <t>30,000–150,000</t>
  </si>
  <si>
    <t>0–5,000</t>
  </si>
  <si>
    <t>Floor plan, décor</t>
  </si>
  <si>
    <t>Renovation / Build-Out</t>
  </si>
  <si>
    <t>75,000–300,000</t>
  </si>
  <si>
    <t>200,000–750,000</t>
  </si>
  <si>
    <t>5,000–30,000</t>
  </si>
  <si>
    <t>5,000–25,000</t>
  </si>
  <si>
    <t>Per sq ft costs vary</t>
  </si>
  <si>
    <t>Kitchen Equipment</t>
  </si>
  <si>
    <t>20,000–80,000</t>
  </si>
  <si>
    <t>50,000–150,000</t>
  </si>
  <si>
    <t>100,000–300,000</t>
  </si>
  <si>
    <t>New vs. used varies</t>
  </si>
  <si>
    <t>Furniture &amp; Tableware</t>
  </si>
  <si>
    <t>15,000–50,000</t>
  </si>
  <si>
    <t>40,000–150,000</t>
  </si>
  <si>
    <t>0–2,000</t>
  </si>
  <si>
    <t>FOH-heavy concepts cost more</t>
  </si>
  <si>
    <t>POS &amp; Technology</t>
  </si>
  <si>
    <t>10,000–30,000</t>
  </si>
  <si>
    <t>SaaS vs. owned hardware</t>
  </si>
  <si>
    <t>Signage &amp; Marketing</t>
  </si>
  <si>
    <t>10,000–40,000</t>
  </si>
  <si>
    <t>0–3,000</t>
  </si>
  <si>
    <t>Grand opening push</t>
  </si>
  <si>
    <t>Initial Inventory</t>
  </si>
  <si>
    <t>3,000–10,000</t>
  </si>
  <si>
    <t>8,000–25,000</t>
  </si>
  <si>
    <t>4-6 weeks of COGS</t>
  </si>
  <si>
    <t>Working Capital (3 mo.)</t>
  </si>
  <si>
    <t>30,000–100,000</t>
  </si>
  <si>
    <t>75,000–250,000</t>
  </si>
  <si>
    <t>Covers ops until profitable</t>
  </si>
  <si>
    <t>ESTIMATED TOTAL RANGE</t>
  </si>
  <si>
    <t>$80K – $400K</t>
  </si>
  <si>
    <t>$200K – $750K</t>
  </si>
  <si>
    <t>$500K – $1.5M</t>
  </si>
  <si>
    <t>$25K – $130K</t>
  </si>
  <si>
    <t>$18K – $90K</t>
  </si>
  <si>
    <t>RESTAURANT STARTUP FUNDING TRACKER</t>
  </si>
  <si>
    <t>Track all funding sources against your total restaurant startup costs</t>
  </si>
  <si>
    <t>FUNDING SOURCES</t>
  </si>
  <si>
    <t>Funding Source</t>
  </si>
  <si>
    <t>Type</t>
  </si>
  <si>
    <t>Amount ($)</t>
  </si>
  <si>
    <t>Interest Rate</t>
  </si>
  <si>
    <t>Term (Months)</t>
  </si>
  <si>
    <t>Status</t>
  </si>
  <si>
    <t>Personal Savings</t>
  </si>
  <si>
    <t>Equity</t>
  </si>
  <si>
    <t>Secured</t>
  </si>
  <si>
    <t>Owner contribution</t>
  </si>
  <si>
    <t>SBA 7(a) Loan</t>
  </si>
  <si>
    <t>Debt</t>
  </si>
  <si>
    <t>6.5%</t>
  </si>
  <si>
    <t>84</t>
  </si>
  <si>
    <t>Applied</t>
  </si>
  <si>
    <t>Small Business Admin loan</t>
  </si>
  <si>
    <t>Bank Business Loan</t>
  </si>
  <si>
    <t>7.2%</t>
  </si>
  <si>
    <t>60</t>
  </si>
  <si>
    <t>Pending</t>
  </si>
  <si>
    <t>Local community bank</t>
  </si>
  <si>
    <t>Angel Investor</t>
  </si>
  <si>
    <t>Negotiating</t>
  </si>
  <si>
    <t>5% equity stake</t>
  </si>
  <si>
    <t>Equipment Financing</t>
  </si>
  <si>
    <t>8.0%</t>
  </si>
  <si>
    <t>48</t>
  </si>
  <si>
    <t>Approved</t>
  </si>
  <si>
    <t>Kitchen equipment only</t>
  </si>
  <si>
    <t>Friends &amp; Family</t>
  </si>
  <si>
    <t>Informal agreement</t>
  </si>
  <si>
    <t>Crowdfunding</t>
  </si>
  <si>
    <t>Planning</t>
  </si>
  <si>
    <t>Kickstarter campaign</t>
  </si>
  <si>
    <t>Restaurant Grant</t>
  </si>
  <si>
    <t>Grant</t>
  </si>
  <si>
    <t>Researching</t>
  </si>
  <si>
    <t>Check local SBDCs</t>
  </si>
  <si>
    <t>Additional Source</t>
  </si>
  <si>
    <t>FUNDING GAP ANALYSIS</t>
  </si>
  <si>
    <t>Total Estimated Startup Cost (from Budget Planner)</t>
  </si>
  <si>
    <t>Total Funding Available</t>
  </si>
  <si>
    <t>Funding Gap (Negative = Shortfall)</t>
  </si>
  <si>
    <t>GLOSSARY OF RESTAURANT STARTUP COST TERMS</t>
  </si>
  <si>
    <t>restaurantassociation.com  |  Topic Cluster: Startup  |  Primary Keyword: restaurant startup costs</t>
  </si>
  <si>
    <t>TERM</t>
  </si>
  <si>
    <t>DEFINITION</t>
  </si>
  <si>
    <t>── ONE-TIME STARTUP COSTS ──</t>
  </si>
  <si>
    <t>Lease Security Deposit</t>
  </si>
  <si>
    <t>A refundable deposit held by the landlord, typically equal to 2-3 months' rent. For purchased buildings, this refers to the loan down payment, usually 10-20% of the purchase price.</t>
  </si>
  <si>
    <t>Mandatory government-issued licenses including city/county business license, food handler permits, health department certification, liquor license (if serving alcohol), sign permits, and fire/safety certificates.</t>
  </si>
  <si>
    <t>Costs for an attorney to form your business entity (LLC, corporation), review your lease, draft partnership agreements, and ensure regulatory compliance.</t>
  </si>
  <si>
    <t>Build-Out / Leasehold Improvements</t>
  </si>
  <si>
    <t>Renovations made to a rented space to fit your restaurant concept — plumbing, electrical, HVAC, flooring, walls, and accessibility modifications.</t>
  </si>
  <si>
    <t>Commercial-grade appliances including ranges, ovens, fryers, griddles, refrigeration units, freezers, prep tables, ventilation hoods, and commercial dishwashers. New equipment costs more; used/refurbished is a cost-saving option.</t>
  </si>
  <si>
    <t>Front-of-house (FOH) seating including tables, chairs, booths, bar stools, host stand, plus tableware (plates, glasses, flatware, linens).</t>
  </si>
  <si>
    <t>POS System (Point of Sale)</t>
  </si>
  <si>
    <t>Hardware and software used to process customer payments, manage orders, track inventory, and run reports. Modern cloud-based POS systems typically charge monthly SaaS fees.</t>
  </si>
  <si>
    <t>Signage &amp; Opening Advertising</t>
  </si>
  <si>
    <t>Exterior signs, awnings, window vinyl, menu boards, and the marketing push for your grand opening including social media ads, PR, and local promotions.</t>
  </si>
  <si>
    <t>The first purchase of ingredients, beverages, and pantry staples before you open. Typically 4-6 weeks of your projected cost of goods sold (COGS).</t>
  </si>
  <si>
    <t>Working Capital</t>
  </si>
  <si>
    <t>Cash reserves to cover operating expenses (payroll, rent, supplies) for the first 3-6 months before the restaurant reaches break-even revenue.</t>
  </si>
  <si>
    <t>── RECURRING MONTHLY COSTS ──</t>
  </si>
  <si>
    <t>Cost of Goods Sold (COGS)</t>
  </si>
  <si>
    <t>The direct cost of food and beverages sold. Industry benchmark is 28-35% of revenue for food and 18-24% for beverages.</t>
  </si>
  <si>
    <t>Prime Cost</t>
  </si>
  <si>
    <t>COGS plus total labor costs. The single most important metric in restaurant operations. Healthy prime cost is typically 55-65% of total revenue.</t>
  </si>
  <si>
    <t>Labor Cost Percentage</t>
  </si>
  <si>
    <t>Total labor costs (wages, taxes, benefits) divided by total revenue. Target varies by concept: fast-casual 25-30%, full-service 30-35%.</t>
  </si>
  <si>
    <t>Break-Even Point</t>
  </si>
  <si>
    <t>The revenue level at which your restaurant covers all costs without profit or loss. Formula: Fixed Costs ÷ (1 - Variable Cost Ratio).</t>
  </si>
  <si>
    <t>── FINANCING TERMS ──</t>
  </si>
  <si>
    <t>A popular U.S. Small Business Administration loan program offering up to $5M with favorable terms for restaurant startups. Requires strong credit history and a detailed business plan.</t>
  </si>
  <si>
    <t>SBA 504 Loan</t>
  </si>
  <si>
    <t>SBA program for purchasing real estate or major equipment. Typically requires a 10% down payment with lower interest rates than conventional loans.</t>
  </si>
  <si>
    <t>Equity Financing</t>
  </si>
  <si>
    <t>Funding in exchange for an ownership stake in the business. No repayment required, but investors share in profits and decision-making.</t>
  </si>
  <si>
    <t>Debt Financing</t>
  </si>
  <si>
    <t>Borrowed capital that must be repaid with interest over time. Preserves ownership but adds fixed monthly obligations.</t>
  </si>
  <si>
    <t>A high-net-worth individual who invests personal funds in early-stage businesses, often in exchange for equity or convertible debt.</t>
  </si>
  <si>
    <t>── SEO &amp; CONTENT TERMS ──</t>
  </si>
  <si>
    <t>Pillar Page</t>
  </si>
  <si>
    <t>A comprehensive web page that covers a broad topic in depth and links out to related cluster content. This template supports the Startup pillar at restaurantassociation.com.</t>
  </si>
  <si>
    <t>Topic Cluster</t>
  </si>
  <si>
    <t>A group of interlinked web pages covering subtopics related to a central pillar keyword. This template's cluster is: Startup.</t>
  </si>
  <si>
    <t>Primary Keyword</t>
  </si>
  <si>
    <t>The main search term this content is optimized for. Primary keyword for this template: restaurant startup costs.</t>
  </si>
  <si>
    <t>© restaurantassociation.com  |  For educational purposes. Consult a financial advisor for personalized guidance on your restaurant startup costs.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</si>
</sst>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&quot;$&quot;#,##0;\(&quot;$&quot;#,##0\);&quot;-&quot;"/>
  </numFmts>
  <fonts count="47">
    <font>
      <sz val="11"/>
      <color theme="1"/>
      <name val="Calibri"/>
      <charset val="134"/>
      <scheme val="minor"/>
    </font>
    <font>
      <b/>
      <sz val="16"/>
      <color rgb="FFFFFFFF"/>
      <name val="Arial"/>
      <charset val="134"/>
    </font>
    <font>
      <b/>
      <i/>
      <sz val="9"/>
      <color rgb="FFFFFFFF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rgb="FFFFFFFF"/>
      <name val="Arial"/>
      <charset val="134"/>
    </font>
    <font>
      <sz val="10"/>
      <color rgb="FFFFFFFF"/>
      <name val="Arial"/>
      <charset val="134"/>
    </font>
    <font>
      <sz val="10"/>
      <color rgb="FF2C3E50"/>
      <name val="Arial"/>
      <charset val="134"/>
    </font>
    <font>
      <b/>
      <i/>
      <sz val="8"/>
      <color theme="1"/>
      <name val="Arial"/>
      <charset val="134"/>
    </font>
    <font>
      <b/>
      <sz val="12"/>
      <color rgb="FFFFFFFF"/>
      <name val="Arial"/>
      <charset val="134"/>
    </font>
    <font>
      <sz val="11"/>
      <color rgb="FF2C3E50"/>
      <name val="Arial"/>
      <charset val="134"/>
    </font>
    <font>
      <sz val="11"/>
      <color rgb="FF0000FF"/>
      <name val="Arial"/>
      <charset val="134"/>
    </font>
    <font>
      <b/>
      <sz val="11"/>
      <color rgb="FFF39C12"/>
      <name val="Arial"/>
      <charset val="134"/>
    </font>
    <font>
      <b/>
      <sz val="11"/>
      <color rgb="FF008000"/>
      <name val="Arial"/>
      <charset val="134"/>
    </font>
    <font>
      <b/>
      <sz val="11"/>
      <color rgb="FF000000"/>
      <name val="Arial"/>
      <charset val="134"/>
    </font>
    <font>
      <b/>
      <i/>
      <sz val="9"/>
      <color rgb="FF2C3E50"/>
      <name val="Arial"/>
      <charset val="134"/>
    </font>
    <font>
      <b/>
      <sz val="18"/>
      <color rgb="FFFFFFFF"/>
      <name val="Arial"/>
      <charset val="134"/>
    </font>
    <font>
      <i/>
      <sz val="9"/>
      <color rgb="FFBDC3C7"/>
      <name val="Arial"/>
      <charset val="134"/>
    </font>
    <font>
      <sz val="11"/>
      <color rgb="FF000000"/>
      <name val="Arial"/>
      <charset val="134"/>
    </font>
    <font>
      <b/>
      <sz val="11"/>
      <color rgb="FFFFFFFF"/>
      <name val="Arial"/>
      <charset val="134"/>
    </font>
    <font>
      <sz val="10"/>
      <color rgb="FF0000FF"/>
      <name val="Arial"/>
      <charset val="134"/>
    </font>
    <font>
      <sz val="10"/>
      <color rgb="FF000000"/>
      <name val="Arial"/>
      <charset val="134"/>
    </font>
    <font>
      <sz val="11"/>
      <color theme="0"/>
      <name val="Arial"/>
      <charset val="134"/>
    </font>
    <font>
      <b/>
      <sz val="20"/>
      <color rgb="FFFFFFFF"/>
      <name val="Arial"/>
      <charset val="134"/>
    </font>
    <font>
      <b/>
      <sz val="10"/>
      <color rgb="FF0000FF"/>
      <name val="Arial"/>
      <charset val="134"/>
    </font>
    <font>
      <b/>
      <sz val="10"/>
      <color rgb="FF000000"/>
      <name val="Arial"/>
      <charset val="134"/>
    </font>
    <font>
      <b/>
      <sz val="10"/>
      <color rgb="FF008000"/>
      <name val="Arial"/>
      <charset val="134"/>
    </font>
    <font>
      <b/>
      <sz val="8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8B1A1A"/>
        <bgColor indexed="64"/>
      </patternFill>
    </fill>
    <fill>
      <patternFill patternType="solid">
        <fgColor rgb="FFC0392B"/>
        <bgColor indexed="64"/>
      </patternFill>
    </fill>
    <fill>
      <patternFill patternType="solid">
        <fgColor rgb="FFFDFEFE"/>
        <bgColor indexed="64"/>
      </patternFill>
    </fill>
    <fill>
      <patternFill patternType="solid">
        <fgColor rgb="FFFEF9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C3E50"/>
        <bgColor indexed="64"/>
      </patternFill>
    </fill>
    <fill>
      <patternFill patternType="solid">
        <fgColor rgb="FFF2F3F4"/>
        <bgColor indexed="64"/>
      </patternFill>
    </fill>
    <fill>
      <patternFill patternType="solid">
        <fgColor rgb="FFFADBD8"/>
        <bgColor indexed="64"/>
      </patternFill>
    </fill>
    <fill>
      <patternFill patternType="solid">
        <fgColor rgb="FFF39C1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7" fillId="0" borderId="0" applyFont="0" applyFill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178" fontId="27" fillId="0" borderId="0" applyFont="0" applyFill="0" applyBorder="0" applyAlignment="0" applyProtection="0">
      <alignment vertical="center"/>
    </xf>
    <xf numFmtId="179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12" borderId="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3" borderId="10" applyNumberFormat="0" applyAlignment="0" applyProtection="0">
      <alignment vertical="center"/>
    </xf>
    <xf numFmtId="0" fontId="37" fillId="14" borderId="11" applyNumberFormat="0" applyAlignment="0" applyProtection="0">
      <alignment vertical="center"/>
    </xf>
    <xf numFmtId="0" fontId="38" fillId="14" borderId="10" applyNumberFormat="0" applyAlignment="0" applyProtection="0">
      <alignment vertical="center"/>
    </xf>
    <xf numFmtId="0" fontId="39" fillId="15" borderId="12" applyNumberFormat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5" fillId="42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left" vertical="center" wrapText="1" indent="1"/>
    </xf>
    <xf numFmtId="0" fontId="6" fillId="5" borderId="1" xfId="0" applyFont="1" applyFill="1" applyBorder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180" fontId="10" fillId="6" borderId="1" xfId="0" applyNumberFormat="1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180" fontId="10" fillId="5" borderId="1" xfId="0" applyNumberFormat="1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180" fontId="11" fillId="7" borderId="1" xfId="0" applyNumberFormat="1" applyFont="1" applyFill="1" applyBorder="1" applyAlignment="1">
      <alignment horizontal="left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0" fillId="0" borderId="0" xfId="0" applyAlignment="1"/>
    <xf numFmtId="0" fontId="9" fillId="8" borderId="1" xfId="0" applyFont="1" applyFill="1" applyBorder="1" applyAlignment="1">
      <alignment horizontal="left" vertical="center"/>
    </xf>
    <xf numFmtId="180" fontId="12" fillId="8" borderId="1" xfId="0" applyNumberFormat="1" applyFont="1" applyFill="1" applyBorder="1" applyAlignment="1">
      <alignment horizontal="left" vertical="center"/>
    </xf>
    <xf numFmtId="180" fontId="13" fillId="8" borderId="1" xfId="0" applyNumberFormat="1" applyFont="1" applyFill="1" applyBorder="1" applyAlignment="1">
      <alignment horizontal="left" vertical="center"/>
    </xf>
    <xf numFmtId="0" fontId="9" fillId="9" borderId="1" xfId="0" applyFont="1" applyFill="1" applyBorder="1" applyAlignment="1">
      <alignment horizontal="left" vertical="center"/>
    </xf>
    <xf numFmtId="180" fontId="13" fillId="9" borderId="1" xfId="0" applyNumberFormat="1" applyFont="1" applyFill="1" applyBorder="1" applyAlignment="1">
      <alignment horizontal="left" vertical="center"/>
    </xf>
    <xf numFmtId="0" fontId="14" fillId="8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9" fillId="4" borderId="1" xfId="0" applyFont="1" applyFill="1" applyBorder="1" applyAlignment="1">
      <alignment horizontal="left" vertical="center" indent="1"/>
    </xf>
    <xf numFmtId="0" fontId="9" fillId="5" borderId="1" xfId="0" applyFont="1" applyFill="1" applyBorder="1" applyAlignment="1">
      <alignment horizontal="left" vertical="center" indent="1"/>
    </xf>
    <xf numFmtId="0" fontId="4" fillId="7" borderId="2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4" borderId="1" xfId="0" applyFont="1" applyFill="1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180" fontId="10" fillId="8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indent="1"/>
    </xf>
    <xf numFmtId="0" fontId="9" fillId="8" borderId="1" xfId="0" applyFont="1" applyFill="1" applyBorder="1" applyAlignment="1">
      <alignment horizontal="left" vertical="center" wrapText="1"/>
    </xf>
    <xf numFmtId="180" fontId="17" fillId="8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center" vertical="center"/>
    </xf>
    <xf numFmtId="180" fontId="19" fillId="8" borderId="1" xfId="0" applyNumberFormat="1" applyFont="1" applyFill="1" applyBorder="1" applyAlignment="1">
      <alignment horizontal="left" vertical="center"/>
    </xf>
    <xf numFmtId="180" fontId="20" fillId="8" borderId="1" xfId="0" applyNumberFormat="1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180" fontId="21" fillId="7" borderId="1" xfId="0" applyNumberFormat="1" applyFont="1" applyFill="1" applyBorder="1" applyAlignment="1">
      <alignment horizontal="left" vertical="center"/>
    </xf>
    <xf numFmtId="0" fontId="22" fillId="2" borderId="0" xfId="0" applyFont="1" applyFill="1" applyAlignment="1">
      <alignment vertical="center"/>
    </xf>
    <xf numFmtId="0" fontId="22" fillId="2" borderId="0" xfId="0" applyFont="1" applyFill="1" applyAlignment="1">
      <alignment horizontal="left" vertical="center"/>
    </xf>
    <xf numFmtId="0" fontId="4" fillId="10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 wrapText="1" indent="1"/>
    </xf>
    <xf numFmtId="0" fontId="0" fillId="0" borderId="1" xfId="0" applyBorder="1"/>
    <xf numFmtId="0" fontId="23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left" vertical="center" indent="1"/>
    </xf>
    <xf numFmtId="0" fontId="24" fillId="8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6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113665</xdr:colOff>
      <xdr:row>0</xdr:row>
      <xdr:rowOff>9525</xdr:rowOff>
    </xdr:from>
    <xdr:to>
      <xdr:col>1</xdr:col>
      <xdr:colOff>1842135</xdr:colOff>
      <xdr:row>0</xdr:row>
      <xdr:rowOff>572135</xdr:rowOff>
    </xdr:to>
    <xdr:pic>
      <xdr:nvPicPr>
        <xdr:cNvPr id="6" name="Picture 5"/>
        <xdr:cNvPicPr>
          <a:picLocks noChangeAspect="1"/>
        </xdr:cNvPicPr>
      </xdr:nvPicPr>
      <xdr:blipFill>
        <a:blip r:embed="rId1"/>
        <a:srcRect t="1389"/>
        <a:stretch>
          <a:fillRect/>
        </a:stretch>
      </xdr:blipFill>
      <xdr:spPr>
        <a:xfrm>
          <a:off x="113665" y="9525"/>
          <a:ext cx="1861820" cy="5626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B1A1A"/>
  </sheetPr>
  <dimension ref="B1:G24"/>
  <sheetViews>
    <sheetView showGridLines="0" tabSelected="1" workbookViewId="0">
      <selection activeCell="M9" sqref="M9"/>
    </sheetView>
  </sheetViews>
  <sheetFormatPr defaultColWidth="9" defaultRowHeight="15" outlineLevelCol="6"/>
  <cols>
    <col min="1" max="1" width="2" customWidth="1"/>
    <col min="2" max="2" width="32" customWidth="1"/>
    <col min="3" max="3" width="22.5714285714286" customWidth="1"/>
    <col min="4" max="4" width="25.1428571428571" customWidth="1"/>
    <col min="5" max="7" width="18" customWidth="1"/>
    <col min="8" max="8" width="4" customWidth="1"/>
  </cols>
  <sheetData>
    <row r="1" ht="46" customHeight="1" spans="2:7">
      <c r="B1" s="52"/>
      <c r="C1" s="53" t="s">
        <v>0</v>
      </c>
      <c r="D1" s="53"/>
      <c r="E1" s="53"/>
      <c r="F1" s="53"/>
      <c r="G1" s="53"/>
    </row>
    <row r="2" ht="18" customHeight="1" spans="2:7">
      <c r="B2" s="2" t="s">
        <v>1</v>
      </c>
      <c r="C2" s="3"/>
      <c r="D2" s="3"/>
      <c r="E2" s="3"/>
      <c r="F2" s="3"/>
      <c r="G2" s="3"/>
    </row>
    <row r="3" ht="15.75"/>
    <row r="4" ht="24" customHeight="1" spans="2:7">
      <c r="C4" s="54" t="s">
        <v>2</v>
      </c>
      <c r="D4" s="54" t="s">
        <v>3</v>
      </c>
      <c r="E4" s="54" t="s">
        <v>4</v>
      </c>
      <c r="F4" s="54" t="s">
        <v>5</v>
      </c>
      <c r="G4" s="54" t="s">
        <v>6</v>
      </c>
    </row>
    <row r="5" ht="15.75"/>
    <row r="6" ht="20.1" customHeight="1" spans="2:7">
      <c r="B6" s="55" t="s">
        <v>7</v>
      </c>
    </row>
    <row r="7" ht="50.1" customHeight="1" spans="2:7">
      <c r="B7" s="56" t="s">
        <v>8</v>
      </c>
      <c r="C7" s="57"/>
      <c r="D7" s="57"/>
      <c r="E7" s="57"/>
      <c r="F7" s="57"/>
      <c r="G7" s="57"/>
    </row>
    <row r="8" ht="15.75"/>
    <row r="9" ht="20.1" customHeight="1" spans="2:7">
      <c r="B9" s="12" t="s">
        <v>9</v>
      </c>
    </row>
    <row r="10" ht="20.1" customHeight="1" spans="2:7">
      <c r="B10" s="58" t="s">
        <v>10</v>
      </c>
      <c r="C10" s="35"/>
      <c r="D10" s="59" t="s">
        <v>11</v>
      </c>
      <c r="E10" s="34"/>
      <c r="F10" s="34"/>
      <c r="G10" s="35"/>
    </row>
    <row r="11" ht="20.1" customHeight="1" spans="2:7">
      <c r="B11" s="60" t="s">
        <v>12</v>
      </c>
      <c r="C11" s="35"/>
      <c r="D11" s="59" t="s">
        <v>13</v>
      </c>
      <c r="E11" s="34"/>
      <c r="F11" s="34"/>
      <c r="G11" s="35"/>
    </row>
    <row r="12" ht="20.1" customHeight="1" spans="2:7">
      <c r="B12" s="61" t="s">
        <v>14</v>
      </c>
      <c r="C12" s="35"/>
      <c r="D12" s="59" t="s">
        <v>15</v>
      </c>
      <c r="E12" s="34"/>
      <c r="F12" s="34"/>
      <c r="G12" s="35"/>
    </row>
    <row r="13" ht="20.1" customHeight="1" spans="2:7">
      <c r="B13" s="62" t="s">
        <v>16</v>
      </c>
      <c r="C13" s="35"/>
      <c r="D13" s="59" t="s">
        <v>17</v>
      </c>
      <c r="E13" s="34"/>
      <c r="F13" s="34"/>
      <c r="G13" s="35"/>
    </row>
    <row r="15" ht="21.95" customHeight="1" spans="2:7">
      <c r="B15" s="63" t="s">
        <v>18</v>
      </c>
      <c r="C15" s="57"/>
      <c r="D15" s="57"/>
      <c r="E15" s="57"/>
      <c r="F15" s="57"/>
      <c r="G15" s="57"/>
    </row>
    <row r="16" spans="2:7">
      <c r="B16" s="4" t="s">
        <v>19</v>
      </c>
      <c r="C16" s="57"/>
      <c r="D16" s="4" t="s">
        <v>20</v>
      </c>
      <c r="E16" s="57"/>
      <c r="F16" s="4" t="s">
        <v>21</v>
      </c>
      <c r="G16" s="57"/>
    </row>
    <row r="17" ht="18" customHeight="1" spans="2:7">
      <c r="B17" s="13" t="s">
        <v>22</v>
      </c>
      <c r="C17" s="13" t="s">
        <v>23</v>
      </c>
      <c r="D17" s="13" t="s">
        <v>24</v>
      </c>
      <c r="E17" s="57"/>
      <c r="F17" s="57"/>
      <c r="G17" s="57"/>
    </row>
    <row r="18" ht="18" customHeight="1" spans="2:7">
      <c r="B18" s="25" t="s">
        <v>25</v>
      </c>
      <c r="C18" s="25" t="s">
        <v>26</v>
      </c>
      <c r="D18" s="25" t="s">
        <v>27</v>
      </c>
      <c r="E18" s="57"/>
      <c r="F18" s="57"/>
      <c r="G18" s="57"/>
    </row>
    <row r="19" ht="18" customHeight="1" spans="2:7">
      <c r="B19" s="13" t="s">
        <v>28</v>
      </c>
      <c r="C19" s="13" t="s">
        <v>29</v>
      </c>
      <c r="D19" s="13" t="s">
        <v>30</v>
      </c>
      <c r="E19" s="57"/>
      <c r="F19" s="57"/>
      <c r="G19" s="57"/>
    </row>
    <row r="20" ht="18" customHeight="1" spans="2:7">
      <c r="B20" s="25" t="s">
        <v>31</v>
      </c>
      <c r="C20" s="25" t="s">
        <v>32</v>
      </c>
      <c r="D20" s="25" t="s">
        <v>33</v>
      </c>
      <c r="E20" s="57"/>
      <c r="F20" s="57"/>
      <c r="G20" s="57"/>
    </row>
    <row r="21" ht="18" customHeight="1" spans="2:7">
      <c r="B21" s="13" t="s">
        <v>34</v>
      </c>
      <c r="C21" s="13" t="s">
        <v>35</v>
      </c>
      <c r="D21" s="13" t="s">
        <v>36</v>
      </c>
      <c r="E21" s="57"/>
      <c r="F21" s="57"/>
      <c r="G21" s="57"/>
    </row>
    <row r="22" ht="18" customHeight="1" spans="2:7">
      <c r="B22" s="25" t="s">
        <v>37</v>
      </c>
      <c r="C22" s="25" t="s">
        <v>38</v>
      </c>
      <c r="D22" s="25" t="s">
        <v>39</v>
      </c>
      <c r="E22" s="57"/>
      <c r="F22" s="57"/>
      <c r="G22" s="57"/>
    </row>
    <row r="24" spans="2:7">
      <c r="B24" s="11" t="s">
        <v>40</v>
      </c>
      <c r="C24" s="64"/>
      <c r="D24" s="64"/>
      <c r="E24" s="64"/>
      <c r="F24" s="64"/>
      <c r="G24" s="64"/>
    </row>
  </sheetData>
  <mergeCells count="15">
    <mergeCell ref="C1:G1"/>
    <mergeCell ref="B2:G2"/>
    <mergeCell ref="B6:G6"/>
    <mergeCell ref="B7:G7"/>
    <mergeCell ref="B9:G9"/>
    <mergeCell ref="B10:C10"/>
    <mergeCell ref="D10:G10"/>
    <mergeCell ref="B11:C11"/>
    <mergeCell ref="D11:G11"/>
    <mergeCell ref="B12:C12"/>
    <mergeCell ref="D12:G12"/>
    <mergeCell ref="B13:C13"/>
    <mergeCell ref="D13:G13"/>
    <mergeCell ref="B15:G15"/>
    <mergeCell ref="B24:G24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392B"/>
  </sheetPr>
  <dimension ref="B1:F45"/>
  <sheetViews>
    <sheetView showGridLines="0" workbookViewId="0">
      <pane xSplit="1" ySplit="6" topLeftCell="B42" activePane="bottomRight" state="frozen"/>
      <selection/>
      <selection pane="topRight"/>
      <selection pane="bottomLeft"/>
      <selection pane="bottomRight" activeCell="C44" sqref="C44"/>
    </sheetView>
  </sheetViews>
  <sheetFormatPr defaultColWidth="9" defaultRowHeight="15" outlineLevelCol="5"/>
  <cols>
    <col min="1" max="1" width="2" customWidth="1"/>
    <col min="2" max="2" width="52.2857142857143" customWidth="1"/>
    <col min="3" max="3" width="19" customWidth="1"/>
    <col min="4" max="4" width="20.7142857142857" customWidth="1"/>
    <col min="5" max="5" width="20.8571428571429" customWidth="1"/>
    <col min="6" max="6" width="51" customWidth="1"/>
    <col min="7" max="7" width="4" customWidth="1"/>
  </cols>
  <sheetData>
    <row r="1" ht="44.1" customHeight="1" spans="2:6">
      <c r="B1" s="32" t="s">
        <v>41</v>
      </c>
    </row>
    <row r="2" ht="18" customHeight="1" spans="2:6">
      <c r="B2" s="2" t="s">
        <v>42</v>
      </c>
      <c r="C2" s="3"/>
      <c r="D2" s="3"/>
      <c r="E2" s="3"/>
      <c r="F2" s="3"/>
    </row>
    <row r="4" ht="21.95" customHeight="1" spans="2:6">
      <c r="B4" s="25" t="s">
        <v>43</v>
      </c>
      <c r="C4" s="14">
        <v>275000</v>
      </c>
      <c r="D4" s="33" t="s">
        <v>44</v>
      </c>
      <c r="E4" s="34"/>
      <c r="F4" s="35"/>
    </row>
    <row r="6" ht="24" customHeight="1" spans="2:6">
      <c r="B6" s="4" t="s">
        <v>45</v>
      </c>
      <c r="C6" s="4" t="s">
        <v>46</v>
      </c>
      <c r="D6" s="4" t="s">
        <v>47</v>
      </c>
      <c r="E6" s="4" t="s">
        <v>48</v>
      </c>
      <c r="F6" s="4" t="s">
        <v>49</v>
      </c>
    </row>
    <row r="7" ht="20.1" customHeight="1" spans="2:6">
      <c r="B7" s="12" t="s">
        <v>50</v>
      </c>
    </row>
    <row r="8" ht="20.1" customHeight="1" spans="2:6">
      <c r="B8" s="29" t="s">
        <v>51</v>
      </c>
      <c r="C8" s="16">
        <v>12000</v>
      </c>
      <c r="D8" s="36">
        <v>2000</v>
      </c>
      <c r="E8" s="36">
        <v>50000</v>
      </c>
      <c r="F8" s="37" t="s">
        <v>52</v>
      </c>
    </row>
    <row r="9" ht="20.1" customHeight="1" spans="2:6">
      <c r="B9" s="38" t="s">
        <v>53</v>
      </c>
      <c r="C9" s="16">
        <v>1500</v>
      </c>
      <c r="D9" s="36">
        <v>100</v>
      </c>
      <c r="E9" s="36">
        <v>5000</v>
      </c>
      <c r="F9" s="39" t="s">
        <v>54</v>
      </c>
    </row>
    <row r="10" ht="20.1" customHeight="1" spans="2:6">
      <c r="B10" s="29" t="s">
        <v>55</v>
      </c>
      <c r="C10" s="16">
        <v>3000</v>
      </c>
      <c r="D10" s="36">
        <v>500</v>
      </c>
      <c r="E10" s="36">
        <v>10000</v>
      </c>
      <c r="F10" s="37" t="s">
        <v>56</v>
      </c>
    </row>
    <row r="11" ht="20.1" customHeight="1" spans="2:6">
      <c r="B11" s="38" t="s">
        <v>57</v>
      </c>
      <c r="C11" s="16">
        <v>15000</v>
      </c>
      <c r="D11" s="36">
        <v>2000</v>
      </c>
      <c r="E11" s="36">
        <v>50000</v>
      </c>
      <c r="F11" s="39" t="s">
        <v>58</v>
      </c>
    </row>
    <row r="12" ht="20.1" customHeight="1" spans="2:6">
      <c r="B12" s="29" t="s">
        <v>59</v>
      </c>
      <c r="C12" s="16">
        <v>150000</v>
      </c>
      <c r="D12" s="36">
        <v>30000</v>
      </c>
      <c r="E12" s="36">
        <v>500000</v>
      </c>
      <c r="F12" s="37" t="s">
        <v>60</v>
      </c>
    </row>
    <row r="13" ht="20.1" customHeight="1" spans="2:6">
      <c r="B13" s="38" t="s">
        <v>61</v>
      </c>
      <c r="C13" s="16">
        <v>75000</v>
      </c>
      <c r="D13" s="36">
        <v>20000</v>
      </c>
      <c r="E13" s="36">
        <v>200000</v>
      </c>
      <c r="F13" s="39" t="s">
        <v>62</v>
      </c>
    </row>
    <row r="14" ht="20.1" customHeight="1" spans="2:6">
      <c r="B14" s="29" t="s">
        <v>63</v>
      </c>
      <c r="C14" s="16">
        <v>25000</v>
      </c>
      <c r="D14" s="36">
        <v>5000</v>
      </c>
      <c r="E14" s="36">
        <v>80000</v>
      </c>
      <c r="F14" s="37" t="s">
        <v>64</v>
      </c>
    </row>
    <row r="15" ht="20.1" customHeight="1" spans="2:6">
      <c r="B15" s="38" t="s">
        <v>65</v>
      </c>
      <c r="C15" s="16">
        <v>10000</v>
      </c>
      <c r="D15" s="36">
        <v>2000</v>
      </c>
      <c r="E15" s="36">
        <v>25000</v>
      </c>
      <c r="F15" s="39" t="s">
        <v>66</v>
      </c>
    </row>
    <row r="16" ht="20.1" customHeight="1" spans="2:6">
      <c r="B16" s="29" t="s">
        <v>67</v>
      </c>
      <c r="C16" s="16">
        <v>10000</v>
      </c>
      <c r="D16" s="36">
        <v>2000</v>
      </c>
      <c r="E16" s="36">
        <v>40000</v>
      </c>
      <c r="F16" s="37" t="s">
        <v>68</v>
      </c>
    </row>
    <row r="17" ht="20.1" customHeight="1" spans="2:6">
      <c r="B17" s="38" t="s">
        <v>69</v>
      </c>
      <c r="C17" s="16">
        <v>3000</v>
      </c>
      <c r="D17" s="36">
        <v>500</v>
      </c>
      <c r="E17" s="36">
        <v>10000</v>
      </c>
      <c r="F17" s="39" t="s">
        <v>70</v>
      </c>
    </row>
    <row r="18" ht="20.1" customHeight="1" spans="2:6">
      <c r="B18" s="29" t="s">
        <v>71</v>
      </c>
      <c r="C18" s="16">
        <v>8000</v>
      </c>
      <c r="D18" s="36">
        <v>1000</v>
      </c>
      <c r="E18" s="36">
        <v>25000</v>
      </c>
      <c r="F18" s="37" t="s">
        <v>72</v>
      </c>
    </row>
    <row r="19" ht="20.1" customHeight="1" spans="2:6">
      <c r="B19" s="38" t="s">
        <v>73</v>
      </c>
      <c r="C19" s="16">
        <v>2000</v>
      </c>
      <c r="D19" s="36">
        <v>500</v>
      </c>
      <c r="E19" s="36">
        <v>6000</v>
      </c>
      <c r="F19" s="39" t="s">
        <v>74</v>
      </c>
    </row>
    <row r="20" ht="20.1" customHeight="1" spans="2:6">
      <c r="B20" s="29" t="s">
        <v>75</v>
      </c>
      <c r="C20" s="16">
        <v>15000</v>
      </c>
      <c r="D20" s="36">
        <v>3000</v>
      </c>
      <c r="E20" s="36">
        <v>40000</v>
      </c>
      <c r="F20" s="37" t="s">
        <v>76</v>
      </c>
    </row>
    <row r="21" ht="20.1" customHeight="1" spans="2:6">
      <c r="B21" s="38" t="s">
        <v>77</v>
      </c>
      <c r="C21" s="16">
        <v>5000</v>
      </c>
      <c r="D21" s="36">
        <v>0</v>
      </c>
      <c r="E21" s="36">
        <v>50000</v>
      </c>
      <c r="F21" s="39" t="s">
        <v>78</v>
      </c>
    </row>
    <row r="22" ht="20.1" customHeight="1" spans="2:6">
      <c r="B22" s="29" t="s">
        <v>79</v>
      </c>
      <c r="C22" s="40">
        <f>ROUND(SUM(C8:C21)*0.1,0)</f>
        <v>33450</v>
      </c>
      <c r="D22" s="40">
        <f>ROUND(SUM(D8:D21)*0.1,0)</f>
        <v>6860</v>
      </c>
      <c r="E22" s="40">
        <f>ROUND(SUM(E8:E21)*0.1,0)</f>
        <v>109100</v>
      </c>
      <c r="F22" s="37" t="s">
        <v>80</v>
      </c>
    </row>
    <row r="23" ht="21.95" customHeight="1" spans="2:6">
      <c r="B23" s="41" t="s">
        <v>81</v>
      </c>
      <c r="C23" s="18">
        <f>SUM(C8:C22)</f>
        <v>367950</v>
      </c>
      <c r="D23" s="18">
        <f>SUM(D8:D22)</f>
        <v>75460</v>
      </c>
      <c r="E23" s="18">
        <f>SUM(E8:E22)</f>
        <v>1200100</v>
      </c>
      <c r="F23" s="42"/>
    </row>
    <row r="24" ht="15.75"/>
    <row r="25" ht="20.1" customHeight="1" spans="2:6">
      <c r="B25" s="43" t="s">
        <v>82</v>
      </c>
    </row>
    <row r="26" ht="20.1" customHeight="1" spans="2:6">
      <c r="B26" s="29" t="s">
        <v>83</v>
      </c>
      <c r="C26" s="16">
        <v>5000</v>
      </c>
      <c r="D26" s="36">
        <v>1500</v>
      </c>
      <c r="E26" s="36">
        <v>25000</v>
      </c>
      <c r="F26" s="37" t="s">
        <v>84</v>
      </c>
    </row>
    <row r="27" ht="20.1" customHeight="1" spans="2:6">
      <c r="B27" s="30" t="s">
        <v>85</v>
      </c>
      <c r="C27" s="16">
        <v>18000</v>
      </c>
      <c r="D27" s="36">
        <v>5000</v>
      </c>
      <c r="E27" s="36">
        <v>60000</v>
      </c>
      <c r="F27" s="44" t="s">
        <v>86</v>
      </c>
    </row>
    <row r="28" ht="20.1" customHeight="1" spans="2:6">
      <c r="B28" s="29" t="s">
        <v>87</v>
      </c>
      <c r="C28" s="16">
        <v>9000</v>
      </c>
      <c r="D28" s="36">
        <v>2000</v>
      </c>
      <c r="E28" s="36">
        <v>35000</v>
      </c>
      <c r="F28" s="37" t="s">
        <v>88</v>
      </c>
    </row>
    <row r="29" ht="20.1" customHeight="1" spans="2:6">
      <c r="B29" s="30" t="s">
        <v>89</v>
      </c>
      <c r="C29" s="16">
        <v>2500</v>
      </c>
      <c r="D29" s="36">
        <v>1000</v>
      </c>
      <c r="E29" s="36">
        <v>8000</v>
      </c>
      <c r="F29" s="44" t="s">
        <v>90</v>
      </c>
    </row>
    <row r="30" ht="20.1" customHeight="1" spans="2:6">
      <c r="B30" s="29" t="s">
        <v>91</v>
      </c>
      <c r="C30" s="16">
        <v>2000</v>
      </c>
      <c r="D30" s="36">
        <v>500</v>
      </c>
      <c r="E30" s="36">
        <v>8000</v>
      </c>
      <c r="F30" s="37" t="s">
        <v>92</v>
      </c>
    </row>
    <row r="31" ht="20.1" customHeight="1" spans="2:6">
      <c r="B31" s="30" t="s">
        <v>93</v>
      </c>
      <c r="C31" s="16">
        <v>750</v>
      </c>
      <c r="D31" s="36">
        <v>0</v>
      </c>
      <c r="E31" s="36">
        <v>3000</v>
      </c>
      <c r="F31" s="44" t="s">
        <v>94</v>
      </c>
    </row>
    <row r="32" ht="20.1" customHeight="1" spans="2:6">
      <c r="B32" s="29" t="s">
        <v>95</v>
      </c>
      <c r="C32" s="16">
        <v>1500</v>
      </c>
      <c r="D32" s="36">
        <v>800</v>
      </c>
      <c r="E32" s="36">
        <v>5000</v>
      </c>
      <c r="F32" s="37" t="s">
        <v>96</v>
      </c>
    </row>
    <row r="33" ht="20.1" customHeight="1" spans="2:6">
      <c r="B33" s="30" t="s">
        <v>97</v>
      </c>
      <c r="C33" s="16">
        <v>300</v>
      </c>
      <c r="D33" s="36">
        <v>100</v>
      </c>
      <c r="E33" s="36">
        <v>1500</v>
      </c>
      <c r="F33" s="44" t="s">
        <v>98</v>
      </c>
    </row>
    <row r="34" spans="2:6">
      <c r="B34" s="29" t="s">
        <v>99</v>
      </c>
      <c r="C34" s="16">
        <v>300</v>
      </c>
      <c r="D34" s="36">
        <v>50</v>
      </c>
      <c r="E34" s="36">
        <v>1000</v>
      </c>
      <c r="F34" s="37" t="s">
        <v>100</v>
      </c>
    </row>
    <row r="35" spans="2:6">
      <c r="B35" s="30" t="s">
        <v>101</v>
      </c>
      <c r="C35" s="16">
        <v>3000</v>
      </c>
      <c r="D35" s="36">
        <v>0</v>
      </c>
      <c r="E35" s="36">
        <v>15000</v>
      </c>
      <c r="F35" s="44" t="s">
        <v>102</v>
      </c>
    </row>
    <row r="36" ht="20.1" customHeight="1" spans="2:6">
      <c r="B36" s="29" t="s">
        <v>79</v>
      </c>
      <c r="C36" s="40">
        <f>ROUND(SUM(C26:C35)*0.1,0)</f>
        <v>4235</v>
      </c>
      <c r="D36" s="40">
        <f>ROUND(SUM(D26:D35)*0.1,0)</f>
        <v>1095</v>
      </c>
      <c r="E36" s="40">
        <f>ROUND(SUM(E26:E35)*0.1,0)</f>
        <v>16150</v>
      </c>
      <c r="F36" s="37" t="s">
        <v>80</v>
      </c>
    </row>
    <row r="37" ht="21.95" customHeight="1" spans="2:6">
      <c r="B37" s="45" t="s">
        <v>103</v>
      </c>
      <c r="C37" s="18">
        <f>SUM(C26:C36)</f>
        <v>46585</v>
      </c>
      <c r="D37" s="18">
        <f>SUM(D26:D36)</f>
        <v>12045</v>
      </c>
      <c r="E37" s="18">
        <f>SUM(E26:E36)</f>
        <v>177650</v>
      </c>
      <c r="F37" s="46"/>
    </row>
    <row r="38" ht="15.75"/>
    <row r="39" ht="21.95" customHeight="1" spans="2:6">
      <c r="B39" s="47" t="s">
        <v>104</v>
      </c>
    </row>
    <row r="40" ht="21.95" customHeight="1" spans="2:6">
      <c r="B40" s="22" t="s">
        <v>105</v>
      </c>
      <c r="C40" s="48">
        <f>C4</f>
        <v>275000</v>
      </c>
      <c r="D40" s="36">
        <v>100000</v>
      </c>
      <c r="E40" s="36">
        <v>1000000</v>
      </c>
      <c r="F40" s="22"/>
    </row>
    <row r="41" ht="21.95" customHeight="1" spans="2:6">
      <c r="B41" s="22" t="s">
        <v>106</v>
      </c>
      <c r="C41" s="49">
        <f>C23</f>
        <v>367950</v>
      </c>
      <c r="D41" s="40">
        <f>D23</f>
        <v>75460</v>
      </c>
      <c r="E41" s="40">
        <f>E23</f>
        <v>1200100</v>
      </c>
      <c r="F41" s="22"/>
    </row>
    <row r="42" ht="21.95" customHeight="1" spans="2:6">
      <c r="B42" s="22" t="s">
        <v>107</v>
      </c>
      <c r="C42" s="49">
        <f>C37</f>
        <v>46585</v>
      </c>
      <c r="D42" s="40">
        <f>D37</f>
        <v>12045</v>
      </c>
      <c r="E42" s="40">
        <f>E37</f>
        <v>177650</v>
      </c>
      <c r="F42" s="22"/>
    </row>
    <row r="43" ht="21.95" customHeight="1" spans="2:6">
      <c r="B43" s="22" t="s">
        <v>108</v>
      </c>
      <c r="C43" s="49">
        <f>C37*3</f>
        <v>139755</v>
      </c>
      <c r="D43" s="40">
        <f>D37*3</f>
        <v>36135</v>
      </c>
      <c r="E43" s="40">
        <f>E37*3</f>
        <v>532950</v>
      </c>
      <c r="F43" s="22"/>
    </row>
    <row r="44" ht="21.95" customHeight="1" spans="2:6">
      <c r="B44" s="50" t="s">
        <v>109</v>
      </c>
      <c r="C44" s="18">
        <f>SUM(C41:C43)</f>
        <v>554290</v>
      </c>
      <c r="D44" s="51">
        <f>SUM(D41:D43)</f>
        <v>123640</v>
      </c>
      <c r="E44" s="51">
        <f>SUM(E41:E43)</f>
        <v>1910700</v>
      </c>
      <c r="F44" s="17"/>
    </row>
    <row r="45" ht="21.95" customHeight="1" spans="2:6">
      <c r="B45" s="50" t="s">
        <v>110</v>
      </c>
      <c r="C45" s="18">
        <f>C44-C40</f>
        <v>279290</v>
      </c>
      <c r="D45" s="18">
        <f>D44-D40</f>
        <v>23640</v>
      </c>
      <c r="E45" s="18">
        <f>E44-E40</f>
        <v>910700</v>
      </c>
      <c r="F45" s="17"/>
    </row>
  </sheetData>
  <mergeCells count="6">
    <mergeCell ref="B1:F1"/>
    <mergeCell ref="B2:F2"/>
    <mergeCell ref="D4:F4"/>
    <mergeCell ref="B7:F7"/>
    <mergeCell ref="B25:F25"/>
    <mergeCell ref="B39:F3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39C12"/>
  </sheetPr>
  <dimension ref="B1:H16"/>
  <sheetViews>
    <sheetView showGridLines="0" workbookViewId="0">
      <selection activeCell="B3" sqref="B3"/>
    </sheetView>
  </sheetViews>
  <sheetFormatPr defaultColWidth="9" defaultRowHeight="15" outlineLevelCol="7"/>
  <cols>
    <col min="1" max="1" width="2" customWidth="1"/>
    <col min="2" max="2" width="25.8571428571429" customWidth="1"/>
    <col min="3" max="4" width="16" customWidth="1"/>
    <col min="5" max="5" width="17.2857142857143" customWidth="1"/>
    <col min="6" max="6" width="14.8571428571429" customWidth="1"/>
    <col min="7" max="7" width="16.4285714285714" customWidth="1"/>
    <col min="8" max="8" width="31.4285714285714" customWidth="1"/>
  </cols>
  <sheetData>
    <row r="1" ht="39.95" customHeight="1" spans="2:8">
      <c r="B1" s="1" t="s">
        <v>111</v>
      </c>
    </row>
    <row r="2" ht="30.75" customHeight="1" spans="2:8">
      <c r="B2" s="27" t="s">
        <v>112</v>
      </c>
      <c r="C2" s="28"/>
      <c r="D2" s="28"/>
      <c r="E2" s="28"/>
      <c r="F2" s="28"/>
      <c r="G2" s="28"/>
    </row>
    <row r="4" ht="21.95" customHeight="1" spans="2:8">
      <c r="B4" s="4" t="s">
        <v>113</v>
      </c>
      <c r="C4" s="4" t="s">
        <v>114</v>
      </c>
      <c r="D4" s="4" t="s">
        <v>115</v>
      </c>
      <c r="E4" s="4" t="s">
        <v>116</v>
      </c>
      <c r="F4" s="4" t="s">
        <v>117</v>
      </c>
      <c r="G4" s="4" t="s">
        <v>118</v>
      </c>
      <c r="H4" s="4" t="s">
        <v>21</v>
      </c>
    </row>
    <row r="5" ht="20.1" customHeight="1" spans="2:8">
      <c r="B5" s="29" t="s">
        <v>119</v>
      </c>
      <c r="C5" s="13" t="s">
        <v>120</v>
      </c>
      <c r="D5" s="13" t="s">
        <v>121</v>
      </c>
      <c r="E5" s="13" t="s">
        <v>122</v>
      </c>
      <c r="F5" s="13" t="s">
        <v>123</v>
      </c>
      <c r="G5" s="13" t="s">
        <v>124</v>
      </c>
      <c r="H5" s="13" t="s">
        <v>125</v>
      </c>
    </row>
    <row r="6" ht="20.1" customHeight="1" spans="2:8">
      <c r="B6" s="30" t="s">
        <v>126</v>
      </c>
      <c r="C6" s="15" t="s">
        <v>127</v>
      </c>
      <c r="D6" s="15" t="s">
        <v>128</v>
      </c>
      <c r="E6" s="15" t="s">
        <v>129</v>
      </c>
      <c r="F6" s="15" t="s">
        <v>124</v>
      </c>
      <c r="G6" s="15" t="s">
        <v>127</v>
      </c>
      <c r="H6" s="15" t="s">
        <v>130</v>
      </c>
    </row>
    <row r="7" ht="20.1" customHeight="1" spans="2:8">
      <c r="B7" s="29" t="s">
        <v>131</v>
      </c>
      <c r="C7" s="13" t="s">
        <v>132</v>
      </c>
      <c r="D7" s="13" t="s">
        <v>120</v>
      </c>
      <c r="E7" s="13" t="s">
        <v>133</v>
      </c>
      <c r="F7" s="13" t="s">
        <v>127</v>
      </c>
      <c r="G7" s="13" t="s">
        <v>127</v>
      </c>
      <c r="H7" s="13" t="s">
        <v>134</v>
      </c>
    </row>
    <row r="8" ht="20.1" customHeight="1" spans="2:8">
      <c r="B8" s="30" t="s">
        <v>135</v>
      </c>
      <c r="C8" s="15" t="s">
        <v>136</v>
      </c>
      <c r="D8" s="15" t="s">
        <v>137</v>
      </c>
      <c r="E8" s="15" t="s">
        <v>138</v>
      </c>
      <c r="F8" s="15" t="s">
        <v>139</v>
      </c>
      <c r="G8" s="15" t="s">
        <v>139</v>
      </c>
      <c r="H8" s="15" t="s">
        <v>140</v>
      </c>
    </row>
    <row r="9" ht="20.1" customHeight="1" spans="2:8">
      <c r="B9" s="29" t="s">
        <v>141</v>
      </c>
      <c r="C9" s="13" t="s">
        <v>138</v>
      </c>
      <c r="D9" s="13" t="s">
        <v>142</v>
      </c>
      <c r="E9" s="13" t="s">
        <v>143</v>
      </c>
      <c r="F9" s="13" t="s">
        <v>144</v>
      </c>
      <c r="G9" s="13" t="s">
        <v>145</v>
      </c>
      <c r="H9" s="13" t="s">
        <v>146</v>
      </c>
    </row>
    <row r="10" ht="20.1" customHeight="1" spans="2:8">
      <c r="B10" s="30" t="s">
        <v>147</v>
      </c>
      <c r="C10" s="15" t="s">
        <v>148</v>
      </c>
      <c r="D10" s="15" t="s">
        <v>149</v>
      </c>
      <c r="E10" s="15" t="s">
        <v>150</v>
      </c>
      <c r="F10" s="15" t="s">
        <v>137</v>
      </c>
      <c r="G10" s="15" t="s">
        <v>144</v>
      </c>
      <c r="H10" s="15" t="s">
        <v>151</v>
      </c>
    </row>
    <row r="11" ht="20.1" customHeight="1" spans="2:8">
      <c r="B11" s="29" t="s">
        <v>152</v>
      </c>
      <c r="C11" s="13" t="s">
        <v>121</v>
      </c>
      <c r="D11" s="13" t="s">
        <v>153</v>
      </c>
      <c r="E11" s="13" t="s">
        <v>154</v>
      </c>
      <c r="F11" s="13" t="s">
        <v>128</v>
      </c>
      <c r="G11" s="13" t="s">
        <v>155</v>
      </c>
      <c r="H11" s="13" t="s">
        <v>156</v>
      </c>
    </row>
    <row r="12" ht="20.1" customHeight="1" spans="2:8">
      <c r="B12" s="30" t="s">
        <v>157</v>
      </c>
      <c r="C12" s="15" t="s">
        <v>120</v>
      </c>
      <c r="D12" s="15" t="s">
        <v>133</v>
      </c>
      <c r="E12" s="15" t="s">
        <v>158</v>
      </c>
      <c r="F12" s="15" t="s">
        <v>128</v>
      </c>
      <c r="G12" s="15" t="s">
        <v>128</v>
      </c>
      <c r="H12" s="15" t="s">
        <v>159</v>
      </c>
    </row>
    <row r="13" ht="20.1" customHeight="1" spans="2:8">
      <c r="B13" s="29" t="s">
        <v>160</v>
      </c>
      <c r="C13" s="13" t="s">
        <v>129</v>
      </c>
      <c r="D13" s="13" t="s">
        <v>121</v>
      </c>
      <c r="E13" s="13" t="s">
        <v>161</v>
      </c>
      <c r="F13" s="13" t="s">
        <v>128</v>
      </c>
      <c r="G13" s="13" t="s">
        <v>162</v>
      </c>
      <c r="H13" s="13" t="s">
        <v>163</v>
      </c>
    </row>
    <row r="14" ht="20.1" customHeight="1" spans="2:8">
      <c r="B14" s="30" t="s">
        <v>164</v>
      </c>
      <c r="C14" s="15" t="s">
        <v>165</v>
      </c>
      <c r="D14" s="15" t="s">
        <v>166</v>
      </c>
      <c r="E14" s="15" t="s">
        <v>122</v>
      </c>
      <c r="F14" s="15" t="s">
        <v>120</v>
      </c>
      <c r="G14" s="15" t="s">
        <v>128</v>
      </c>
      <c r="H14" s="15" t="s">
        <v>167</v>
      </c>
    </row>
    <row r="15" ht="20.1" customHeight="1" spans="2:8">
      <c r="B15" s="29" t="s">
        <v>168</v>
      </c>
      <c r="C15" s="13" t="s">
        <v>153</v>
      </c>
      <c r="D15" s="13" t="s">
        <v>169</v>
      </c>
      <c r="E15" s="13" t="s">
        <v>170</v>
      </c>
      <c r="F15" s="13" t="s">
        <v>121</v>
      </c>
      <c r="G15" s="13" t="s">
        <v>133</v>
      </c>
      <c r="H15" s="13" t="s">
        <v>171</v>
      </c>
    </row>
    <row r="16" ht="21.95" customHeight="1" spans="2:8">
      <c r="B16" s="31" t="s">
        <v>172</v>
      </c>
      <c r="C16" s="31" t="s">
        <v>173</v>
      </c>
      <c r="D16" s="31" t="s">
        <v>174</v>
      </c>
      <c r="E16" s="31" t="s">
        <v>175</v>
      </c>
      <c r="F16" s="31" t="s">
        <v>176</v>
      </c>
      <c r="G16" s="31" t="s">
        <v>177</v>
      </c>
      <c r="H16" s="31"/>
    </row>
  </sheetData>
  <mergeCells count="2">
    <mergeCell ref="B1:G1"/>
    <mergeCell ref="B2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C3E50"/>
  </sheetPr>
  <dimension ref="B1:H21"/>
  <sheetViews>
    <sheetView showGridLines="0" workbookViewId="0">
      <selection activeCell="F25" sqref="F25"/>
    </sheetView>
  </sheetViews>
  <sheetFormatPr defaultColWidth="9" defaultRowHeight="15" outlineLevelCol="7"/>
  <cols>
    <col min="1" max="1" width="2" customWidth="1"/>
    <col min="2" max="2" width="50.4285714285714" customWidth="1"/>
    <col min="3" max="3" width="6.71428571428571" customWidth="1"/>
    <col min="4" max="4" width="10.7142857142857" customWidth="1"/>
    <col min="5" max="5" width="12.4285714285714" customWidth="1"/>
    <col min="6" max="6" width="14" customWidth="1"/>
    <col min="7" max="7" width="12.8571428571429" customWidth="1"/>
    <col min="8" max="8" width="27" customWidth="1"/>
  </cols>
  <sheetData>
    <row r="1" ht="39.95" customHeight="1" spans="2:8">
      <c r="B1" s="1" t="s">
        <v>178</v>
      </c>
    </row>
    <row r="2" ht="15.95" customHeight="1" spans="2:8">
      <c r="B2" s="2" t="s">
        <v>179</v>
      </c>
      <c r="C2" s="3"/>
      <c r="D2" s="3"/>
      <c r="E2" s="3"/>
      <c r="F2" s="3"/>
      <c r="G2" s="3"/>
    </row>
    <row r="3" ht="15.75"/>
    <row r="4" ht="20.1" customHeight="1" spans="2:8">
      <c r="B4" s="12" t="s">
        <v>180</v>
      </c>
    </row>
    <row r="5" ht="21.95" customHeight="1" spans="2:8">
      <c r="B5" s="4" t="s">
        <v>181</v>
      </c>
      <c r="C5" s="4" t="s">
        <v>182</v>
      </c>
      <c r="D5" s="4" t="s">
        <v>183</v>
      </c>
      <c r="E5" s="4" t="s">
        <v>184</v>
      </c>
      <c r="F5" s="4" t="s">
        <v>185</v>
      </c>
      <c r="G5" s="4" t="s">
        <v>186</v>
      </c>
      <c r="H5" s="4" t="s">
        <v>21</v>
      </c>
    </row>
    <row r="6" ht="20.1" customHeight="1" spans="2:8">
      <c r="B6" s="13" t="s">
        <v>187</v>
      </c>
      <c r="C6" s="13" t="s">
        <v>188</v>
      </c>
      <c r="D6" s="14">
        <v>50000</v>
      </c>
      <c r="E6" s="13" t="s">
        <v>123</v>
      </c>
      <c r="F6" s="13" t="s">
        <v>123</v>
      </c>
      <c r="G6" s="13" t="s">
        <v>189</v>
      </c>
      <c r="H6" s="13" t="s">
        <v>190</v>
      </c>
    </row>
    <row r="7" ht="20.1" customHeight="1" spans="2:8">
      <c r="B7" s="15" t="s">
        <v>191</v>
      </c>
      <c r="C7" s="15" t="s">
        <v>192</v>
      </c>
      <c r="D7" s="14">
        <v>150000</v>
      </c>
      <c r="E7" s="15" t="s">
        <v>193</v>
      </c>
      <c r="F7" s="15" t="s">
        <v>194</v>
      </c>
      <c r="G7" s="15" t="s">
        <v>195</v>
      </c>
      <c r="H7" s="15" t="s">
        <v>196</v>
      </c>
    </row>
    <row r="8" ht="20.1" customHeight="1" spans="2:8">
      <c r="B8" s="13" t="s">
        <v>197</v>
      </c>
      <c r="C8" s="13" t="s">
        <v>192</v>
      </c>
      <c r="D8" s="14">
        <v>75000</v>
      </c>
      <c r="E8" s="13" t="s">
        <v>198</v>
      </c>
      <c r="F8" s="13" t="s">
        <v>199</v>
      </c>
      <c r="G8" s="13" t="s">
        <v>200</v>
      </c>
      <c r="H8" s="13" t="s">
        <v>201</v>
      </c>
    </row>
    <row r="9" ht="20.1" customHeight="1" spans="2:8">
      <c r="B9" s="15" t="s">
        <v>202</v>
      </c>
      <c r="C9" s="15" t="s">
        <v>188</v>
      </c>
      <c r="D9" s="14">
        <v>25000</v>
      </c>
      <c r="E9" s="15" t="s">
        <v>123</v>
      </c>
      <c r="F9" s="15" t="s">
        <v>123</v>
      </c>
      <c r="G9" s="15" t="s">
        <v>203</v>
      </c>
      <c r="H9" s="15" t="s">
        <v>204</v>
      </c>
    </row>
    <row r="10" ht="20.1" customHeight="1" spans="2:8">
      <c r="B10" s="13" t="s">
        <v>205</v>
      </c>
      <c r="C10" s="13" t="s">
        <v>192</v>
      </c>
      <c r="D10" s="14">
        <v>30000</v>
      </c>
      <c r="E10" s="13" t="s">
        <v>206</v>
      </c>
      <c r="F10" s="13" t="s">
        <v>207</v>
      </c>
      <c r="G10" s="13" t="s">
        <v>208</v>
      </c>
      <c r="H10" s="13" t="s">
        <v>209</v>
      </c>
    </row>
    <row r="11" ht="20.1" customHeight="1" spans="2:8">
      <c r="B11" s="15" t="s">
        <v>210</v>
      </c>
      <c r="C11" s="15" t="s">
        <v>188</v>
      </c>
      <c r="D11" s="14">
        <v>10000</v>
      </c>
      <c r="E11" s="15" t="s">
        <v>123</v>
      </c>
      <c r="F11" s="15" t="s">
        <v>123</v>
      </c>
      <c r="G11" s="15" t="s">
        <v>189</v>
      </c>
      <c r="H11" s="15" t="s">
        <v>211</v>
      </c>
    </row>
    <row r="12" ht="20.1" customHeight="1" spans="2:8">
      <c r="B12" s="13" t="s">
        <v>212</v>
      </c>
      <c r="C12" s="13" t="s">
        <v>188</v>
      </c>
      <c r="D12" s="14">
        <v>5000</v>
      </c>
      <c r="E12" s="13" t="s">
        <v>123</v>
      </c>
      <c r="F12" s="13" t="s">
        <v>123</v>
      </c>
      <c r="G12" s="13" t="s">
        <v>213</v>
      </c>
      <c r="H12" s="13" t="s">
        <v>214</v>
      </c>
    </row>
    <row r="13" ht="20.1" customHeight="1" spans="2:8">
      <c r="B13" s="15" t="s">
        <v>215</v>
      </c>
      <c r="C13" s="15" t="s">
        <v>216</v>
      </c>
      <c r="D13" s="16">
        <v>0</v>
      </c>
      <c r="E13" s="15" t="s">
        <v>123</v>
      </c>
      <c r="F13" s="15" t="s">
        <v>123</v>
      </c>
      <c r="G13" s="15" t="s">
        <v>217</v>
      </c>
      <c r="H13" s="15" t="s">
        <v>218</v>
      </c>
    </row>
    <row r="14" ht="20.1" customHeight="1" spans="2:8">
      <c r="B14" s="13" t="s">
        <v>219</v>
      </c>
      <c r="C14" s="13"/>
      <c r="D14" s="16">
        <v>0</v>
      </c>
      <c r="E14" s="13"/>
      <c r="F14" s="13"/>
      <c r="G14" s="13"/>
      <c r="H14" s="13"/>
    </row>
    <row r="15" ht="20.1" customHeight="1" spans="2:8">
      <c r="B15" s="15" t="s">
        <v>219</v>
      </c>
      <c r="C15" s="15"/>
      <c r="D15" s="16">
        <v>0</v>
      </c>
      <c r="E15" s="15"/>
      <c r="F15" s="15"/>
      <c r="G15" s="15"/>
      <c r="H15" s="15"/>
    </row>
    <row r="16" ht="21.75" customHeight="1" spans="2:8">
      <c r="B16" s="17"/>
      <c r="C16" s="17"/>
      <c r="D16" s="18">
        <f>SUM(D6:D15)</f>
        <v>345000</v>
      </c>
      <c r="E16" s="17"/>
      <c r="F16" s="17"/>
      <c r="G16" s="17"/>
      <c r="H16" s="17"/>
    </row>
    <row r="18" ht="15.75" spans="2:7">
      <c r="B18" s="19" t="s">
        <v>220</v>
      </c>
      <c r="C18" s="20"/>
      <c r="D18" s="20"/>
      <c r="E18" s="21"/>
      <c r="F18" s="21"/>
      <c r="G18" s="21"/>
    </row>
    <row r="19" ht="21.95" customHeight="1" spans="2:7">
      <c r="B19" s="22" t="s">
        <v>221</v>
      </c>
      <c r="C19" s="22"/>
      <c r="D19" s="23">
        <f>'Budget Planner'!C44</f>
        <v>554290</v>
      </c>
    </row>
    <row r="20" ht="21.95" customHeight="1" spans="2:7">
      <c r="B20" s="22" t="s">
        <v>222</v>
      </c>
      <c r="C20" s="22"/>
      <c r="D20" s="24">
        <f>D16</f>
        <v>345000</v>
      </c>
    </row>
    <row r="21" ht="21.95" customHeight="1" spans="2:7">
      <c r="B21" s="25" t="s">
        <v>223</v>
      </c>
      <c r="C21" s="25"/>
      <c r="D21" s="26">
        <f>D19-D20</f>
        <v>209290</v>
      </c>
    </row>
  </sheetData>
  <mergeCells count="4">
    <mergeCell ref="B1:G1"/>
    <mergeCell ref="B2:G2"/>
    <mergeCell ref="B4:G4"/>
    <mergeCell ref="B18:D1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7AE60"/>
  </sheetPr>
  <dimension ref="B1:C32"/>
  <sheetViews>
    <sheetView showGridLines="0" workbookViewId="0">
      <selection activeCell="C31" sqref="C31"/>
    </sheetView>
  </sheetViews>
  <sheetFormatPr defaultColWidth="9" defaultRowHeight="15" outlineLevelCol="2"/>
  <cols>
    <col min="1" max="1" width="2" customWidth="1"/>
    <col min="2" max="2" width="35.4285714285714" customWidth="1"/>
    <col min="3" max="3" width="104.428571428571" customWidth="1"/>
    <col min="4" max="4" width="4" customWidth="1"/>
  </cols>
  <sheetData>
    <row r="1" ht="39.95" customHeight="1" spans="2:3">
      <c r="B1" s="1" t="s">
        <v>224</v>
      </c>
    </row>
    <row r="2" ht="15.95" customHeight="1" spans="2:3">
      <c r="B2" s="2" t="s">
        <v>225</v>
      </c>
      <c r="C2" s="3"/>
    </row>
    <row r="4" spans="2:3">
      <c r="B4" s="4" t="s">
        <v>226</v>
      </c>
      <c r="C4" s="4" t="s">
        <v>227</v>
      </c>
    </row>
    <row r="5" ht="21.95" customHeight="1" spans="2:3">
      <c r="B5" s="5" t="s">
        <v>228</v>
      </c>
      <c r="C5" s="6"/>
    </row>
    <row r="6" ht="48" customHeight="1" spans="2:3">
      <c r="B6" s="7" t="s">
        <v>229</v>
      </c>
      <c r="C6" s="8" t="s">
        <v>230</v>
      </c>
    </row>
    <row r="7" ht="48" customHeight="1" spans="2:3">
      <c r="B7" s="9" t="s">
        <v>53</v>
      </c>
      <c r="C7" s="10" t="s">
        <v>231</v>
      </c>
    </row>
    <row r="8" ht="48" customHeight="1" spans="2:3">
      <c r="B8" s="7" t="s">
        <v>55</v>
      </c>
      <c r="C8" s="8" t="s">
        <v>232</v>
      </c>
    </row>
    <row r="9" ht="48" customHeight="1" spans="2:3">
      <c r="B9" s="9" t="s">
        <v>233</v>
      </c>
      <c r="C9" s="10" t="s">
        <v>234</v>
      </c>
    </row>
    <row r="10" ht="48" customHeight="1" spans="2:3">
      <c r="B10" s="7" t="s">
        <v>61</v>
      </c>
      <c r="C10" s="8" t="s">
        <v>235</v>
      </c>
    </row>
    <row r="11" ht="48" customHeight="1" spans="2:3">
      <c r="B11" s="9" t="s">
        <v>63</v>
      </c>
      <c r="C11" s="10" t="s">
        <v>236</v>
      </c>
    </row>
    <row r="12" ht="48" customHeight="1" spans="2:3">
      <c r="B12" s="7" t="s">
        <v>237</v>
      </c>
      <c r="C12" s="8" t="s">
        <v>238</v>
      </c>
    </row>
    <row r="13" ht="48" customHeight="1" spans="2:3">
      <c r="B13" s="9" t="s">
        <v>239</v>
      </c>
      <c r="C13" s="10" t="s">
        <v>240</v>
      </c>
    </row>
    <row r="14" ht="48" customHeight="1" spans="2:3">
      <c r="B14" s="7" t="s">
        <v>75</v>
      </c>
      <c r="C14" s="8" t="s">
        <v>241</v>
      </c>
    </row>
    <row r="15" ht="48" customHeight="1" spans="2:3">
      <c r="B15" s="9" t="s">
        <v>242</v>
      </c>
      <c r="C15" s="10" t="s">
        <v>243</v>
      </c>
    </row>
    <row r="16" ht="21.95" customHeight="1" spans="2:3">
      <c r="B16" s="5" t="s">
        <v>244</v>
      </c>
      <c r="C16" s="6"/>
    </row>
    <row r="17" ht="24" customHeight="1" spans="2:3">
      <c r="B17" s="9" t="s">
        <v>245</v>
      </c>
      <c r="C17" s="10" t="s">
        <v>246</v>
      </c>
    </row>
    <row r="18" ht="48" customHeight="1" spans="2:3">
      <c r="B18" s="7" t="s">
        <v>247</v>
      </c>
      <c r="C18" s="8" t="s">
        <v>248</v>
      </c>
    </row>
    <row r="19" ht="48" customHeight="1" spans="2:3">
      <c r="B19" s="9" t="s">
        <v>249</v>
      </c>
      <c r="C19" s="10" t="s">
        <v>250</v>
      </c>
    </row>
    <row r="20" ht="48" customHeight="1" spans="2:3">
      <c r="B20" s="7" t="s">
        <v>251</v>
      </c>
      <c r="C20" s="8" t="s">
        <v>252</v>
      </c>
    </row>
    <row r="21" ht="21.95" customHeight="1" spans="2:3">
      <c r="B21" s="5" t="s">
        <v>253</v>
      </c>
      <c r="C21" s="6"/>
    </row>
    <row r="22" ht="48" customHeight="1" spans="2:3">
      <c r="B22" s="7" t="s">
        <v>191</v>
      </c>
      <c r="C22" s="8" t="s">
        <v>254</v>
      </c>
    </row>
    <row r="23" ht="48" customHeight="1" spans="2:3">
      <c r="B23" s="9" t="s">
        <v>255</v>
      </c>
      <c r="C23" s="10" t="s">
        <v>256</v>
      </c>
    </row>
    <row r="24" ht="48" customHeight="1" spans="2:3">
      <c r="B24" s="7" t="s">
        <v>257</v>
      </c>
      <c r="C24" s="8" t="s">
        <v>258</v>
      </c>
    </row>
    <row r="25" ht="24" customHeight="1" spans="2:3">
      <c r="B25" s="9" t="s">
        <v>259</v>
      </c>
      <c r="C25" s="10" t="s">
        <v>260</v>
      </c>
    </row>
    <row r="26" ht="48" customHeight="1" spans="2:3">
      <c r="B26" s="7" t="s">
        <v>202</v>
      </c>
      <c r="C26" s="8" t="s">
        <v>261</v>
      </c>
    </row>
    <row r="27" ht="21.95" customHeight="1" spans="2:3">
      <c r="B27" s="5" t="s">
        <v>262</v>
      </c>
      <c r="C27" s="6"/>
    </row>
    <row r="28" ht="48" customHeight="1" spans="2:3">
      <c r="B28" s="7" t="s">
        <v>263</v>
      </c>
      <c r="C28" s="8" t="s">
        <v>264</v>
      </c>
    </row>
    <row r="29" ht="48" customHeight="1" spans="2:3">
      <c r="B29" s="9" t="s">
        <v>265</v>
      </c>
      <c r="C29" s="10" t="s">
        <v>266</v>
      </c>
    </row>
    <row r="30" ht="24" customHeight="1" spans="2:3">
      <c r="B30" s="7" t="s">
        <v>267</v>
      </c>
      <c r="C30" s="8" t="s">
        <v>268</v>
      </c>
    </row>
    <row r="32" spans="2:3">
      <c r="B32" s="11" t="s">
        <v>269</v>
      </c>
      <c r="C32" s="3"/>
    </row>
  </sheetData>
  <mergeCells count="3">
    <mergeCell ref="B1:C1"/>
    <mergeCell ref="B2:C2"/>
    <mergeCell ref="B32:C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Overview</vt:lpstr>
      <vt:lpstr>Budget Planner</vt:lpstr>
      <vt:lpstr>Cost Benchmarks</vt:lpstr>
      <vt:lpstr>Funding Tracker</vt:lpstr>
      <vt:lpstr>Glossary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Raj Kamal</cp:lastModifiedBy>
  <dcterms:created xsi:type="dcterms:W3CDTF">2026-06-23T13:04:00Z</dcterms:created>
  <dcterms:modified xsi:type="dcterms:W3CDTF">2026-07-20T10:32:08Z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88BAEB879EB44CFEA11FA802CC078C18_12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